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uillonOliver\Desktop\"/>
    </mc:Choice>
  </mc:AlternateContent>
  <bookViews>
    <workbookView xWindow="600" yWindow="30" windowWidth="12915" windowHeight="7740" activeTab="6"/>
  </bookViews>
  <sheets>
    <sheet name="erreichte BE" sheetId="1" r:id="rId1"/>
    <sheet name="Diagramme Klasse" sheetId="9" r:id="rId2"/>
    <sheet name="Meldedaten" sheetId="2" r:id="rId3"/>
    <sheet name="Diagramme Schule" sheetId="10" r:id="rId4"/>
    <sheet name="Daten Klasse" sheetId="3" state="hidden" r:id="rId5"/>
    <sheet name="Daten Schule" sheetId="11" state="hidden" r:id="rId6"/>
    <sheet name="Anleitung" sheetId="13" r:id="rId7"/>
  </sheets>
  <definedNames>
    <definedName name="_xlnm.Print_Area" localSheetId="0">'erreichte BE'!$A$3:$AS$46</definedName>
    <definedName name="_xlnm.Print_Area" localSheetId="2">Meldedaten!$B$3:$C$95</definedName>
    <definedName name="_xlnm.Print_Titles" localSheetId="2">Meldedaten!$3:$4</definedName>
  </definedNames>
  <calcPr calcId="162913"/>
</workbook>
</file>

<file path=xl/calcChain.xml><?xml version="1.0" encoding="utf-8"?>
<calcChain xmlns="http://schemas.openxmlformats.org/spreadsheetml/2006/main">
  <c r="AQ16" i="1" l="1"/>
  <c r="AQ17" i="1"/>
  <c r="AQ18" i="1"/>
  <c r="AQ19" i="1"/>
  <c r="AQ20" i="1"/>
  <c r="AQ21" i="1"/>
  <c r="AQ22" i="1"/>
  <c r="AQ23" i="1"/>
  <c r="AQ24" i="1"/>
  <c r="AQ25" i="1"/>
  <c r="AQ26" i="1"/>
  <c r="AQ27" i="1"/>
  <c r="AQ28" i="1"/>
  <c r="AQ29" i="1"/>
  <c r="AQ30" i="1"/>
  <c r="AQ31" i="1"/>
  <c r="AQ32" i="1"/>
  <c r="AQ33" i="1"/>
  <c r="AQ34" i="1"/>
  <c r="AQ35" i="1"/>
  <c r="AQ36" i="1"/>
  <c r="AQ37" i="1"/>
  <c r="AQ38" i="1"/>
  <c r="AQ39" i="1"/>
  <c r="AQ11" i="1"/>
  <c r="AQ12" i="1"/>
  <c r="AQ13" i="1"/>
  <c r="AQ14" i="1"/>
  <c r="AQ15" i="1"/>
  <c r="AQ10" i="1"/>
  <c r="T46" i="1" l="1"/>
  <c r="S46" i="1"/>
  <c r="Q46" i="1"/>
  <c r="P46" i="1"/>
  <c r="AO40" i="1"/>
  <c r="X40" i="1"/>
  <c r="AT23" i="3" l="1"/>
  <c r="E6" i="2" l="1"/>
  <c r="C6" i="2" s="1"/>
  <c r="E7" i="2"/>
  <c r="C7" i="2" s="1"/>
  <c r="E10" i="2"/>
  <c r="C10" i="2" s="1"/>
  <c r="E12" i="2"/>
  <c r="C12" i="2" s="1"/>
  <c r="E13" i="2"/>
  <c r="C13" i="2" s="1"/>
  <c r="E15" i="2"/>
  <c r="C15" i="2" s="1"/>
  <c r="E16" i="2"/>
  <c r="C16" i="2" s="1"/>
  <c r="AH46" i="1" l="1"/>
  <c r="E19" i="2" s="1"/>
  <c r="C19" i="2" s="1"/>
  <c r="AJ40" i="1" l="1"/>
  <c r="F40" i="1"/>
  <c r="G40" i="1"/>
  <c r="H40" i="1"/>
  <c r="I40" i="1"/>
  <c r="J40" i="1"/>
  <c r="K40" i="1"/>
  <c r="L40" i="1"/>
  <c r="M40" i="1"/>
  <c r="N40" i="1"/>
  <c r="O40" i="1"/>
  <c r="P40" i="1"/>
  <c r="Q40" i="1"/>
  <c r="R40" i="1"/>
  <c r="S40" i="1"/>
  <c r="T40" i="1"/>
  <c r="E84" i="2" l="1"/>
  <c r="C84" i="2" s="1"/>
  <c r="AO23" i="3"/>
  <c r="S23" i="3"/>
  <c r="E63" i="2"/>
  <c r="C63" i="2" s="1"/>
  <c r="R23" i="3"/>
  <c r="E62" i="2"/>
  <c r="C62" i="2" s="1"/>
  <c r="E61" i="2"/>
  <c r="C61" i="2" s="1"/>
  <c r="I23" i="3"/>
  <c r="E60" i="2"/>
  <c r="C60" i="2" s="1"/>
  <c r="Q23" i="3"/>
  <c r="W23" i="3"/>
  <c r="E59" i="2"/>
  <c r="C59" i="2" s="1"/>
  <c r="E58" i="2"/>
  <c r="C58" i="2" s="1"/>
  <c r="P23" i="3"/>
  <c r="E57" i="2"/>
  <c r="C57" i="2" s="1"/>
  <c r="V23" i="3"/>
  <c r="E56" i="2"/>
  <c r="C56" i="2" s="1"/>
  <c r="U23" i="3"/>
  <c r="N23" i="3"/>
  <c r="E53" i="2"/>
  <c r="C53" i="2" s="1"/>
  <c r="M23" i="3"/>
  <c r="E52" i="2"/>
  <c r="C52" i="2" s="1"/>
  <c r="L23" i="3"/>
  <c r="E51" i="2"/>
  <c r="C51" i="2" s="1"/>
  <c r="K23" i="3"/>
  <c r="E50" i="2"/>
  <c r="C50" i="2" s="1"/>
  <c r="J23" i="3"/>
  <c r="E49" i="2"/>
  <c r="C49" i="2" s="1"/>
  <c r="E54" i="2"/>
  <c r="C54" i="2" s="1"/>
  <c r="O23" i="3"/>
  <c r="T23" i="3"/>
  <c r="E55" i="2"/>
  <c r="C55" i="2" s="1"/>
  <c r="AI46" i="1"/>
  <c r="E20" i="2" s="1"/>
  <c r="C20" i="2" s="1"/>
  <c r="AJ46" i="1"/>
  <c r="E21" i="2" s="1"/>
  <c r="C21" i="2" s="1"/>
  <c r="AR11" i="1"/>
  <c r="AP11" i="1" s="1"/>
  <c r="AR12" i="1"/>
  <c r="AP12" i="1" s="1"/>
  <c r="AR13" i="1"/>
  <c r="AP13" i="1" s="1"/>
  <c r="AR14" i="1"/>
  <c r="AP14" i="1" s="1"/>
  <c r="AR15" i="1"/>
  <c r="AP15" i="1" s="1"/>
  <c r="AR16" i="1"/>
  <c r="AP16" i="1" s="1"/>
  <c r="AR17" i="1"/>
  <c r="AP17" i="1" s="1"/>
  <c r="AR18" i="1"/>
  <c r="AP18" i="1" s="1"/>
  <c r="AR19" i="1"/>
  <c r="AP19" i="1" s="1"/>
  <c r="AR20" i="1"/>
  <c r="AP20" i="1" s="1"/>
  <c r="AR21" i="1"/>
  <c r="AP21" i="1" s="1"/>
  <c r="AR22" i="1"/>
  <c r="AP22" i="1" s="1"/>
  <c r="AR23" i="1"/>
  <c r="AP23" i="1" s="1"/>
  <c r="AR24" i="1"/>
  <c r="AP24" i="1" s="1"/>
  <c r="AR25" i="1"/>
  <c r="AP25" i="1" s="1"/>
  <c r="AR26" i="1"/>
  <c r="AP26" i="1" s="1"/>
  <c r="AR27" i="1"/>
  <c r="AP27" i="1" s="1"/>
  <c r="AR28" i="1"/>
  <c r="AP28" i="1" s="1"/>
  <c r="AR29" i="1"/>
  <c r="AP29" i="1" s="1"/>
  <c r="AR30" i="1"/>
  <c r="AP30" i="1" s="1"/>
  <c r="AR31" i="1"/>
  <c r="AP31" i="1" s="1"/>
  <c r="AR32" i="1"/>
  <c r="AP32" i="1" s="1"/>
  <c r="AR33" i="1"/>
  <c r="AP33" i="1" s="1"/>
  <c r="AR34" i="1"/>
  <c r="AP34" i="1" s="1"/>
  <c r="AR35" i="1"/>
  <c r="AP35" i="1" s="1"/>
  <c r="AR36" i="1"/>
  <c r="AP36" i="1" s="1"/>
  <c r="AR37" i="1"/>
  <c r="AP37" i="1" s="1"/>
  <c r="AR38" i="1"/>
  <c r="AP38" i="1" s="1"/>
  <c r="AR39" i="1"/>
  <c r="AP39" i="1" s="1"/>
  <c r="AR10" i="1"/>
  <c r="AP10" i="1" s="1"/>
  <c r="AI44" i="1" l="1"/>
  <c r="E30" i="2" s="1"/>
  <c r="C30" i="2" s="1"/>
  <c r="AM44" i="1"/>
  <c r="E34" i="2" s="1"/>
  <c r="C34" i="2" s="1"/>
  <c r="AL45" i="1"/>
  <c r="E42" i="2" s="1"/>
  <c r="C42" i="2" s="1"/>
  <c r="AJ44" i="1"/>
  <c r="E31" i="2" s="1"/>
  <c r="C31" i="2" s="1"/>
  <c r="AI45" i="1"/>
  <c r="E39" i="2" s="1"/>
  <c r="C39" i="2" s="1"/>
  <c r="AM45" i="1"/>
  <c r="E43" i="2" s="1"/>
  <c r="C43" i="2" s="1"/>
  <c r="AK44" i="1"/>
  <c r="E32" i="2" s="1"/>
  <c r="C32" i="2" s="1"/>
  <c r="AJ45" i="1"/>
  <c r="E40" i="2" s="1"/>
  <c r="C40" i="2" s="1"/>
  <c r="AH45" i="1"/>
  <c r="E38" i="2" s="1"/>
  <c r="C38" i="2" s="1"/>
  <c r="AL44" i="1"/>
  <c r="E33" i="2" s="1"/>
  <c r="C33" i="2" s="1"/>
  <c r="AK45" i="1"/>
  <c r="E41" i="2" s="1"/>
  <c r="C41" i="2" s="1"/>
  <c r="AH44" i="1"/>
  <c r="E29" i="2" s="1"/>
  <c r="C29" i="2" s="1"/>
  <c r="L3" i="1"/>
  <c r="AV14" i="1" s="1"/>
  <c r="E9" i="2" s="1"/>
  <c r="C9" i="2" s="1"/>
  <c r="AM46" i="1"/>
  <c r="E24" i="2" s="1"/>
  <c r="C24" i="2" s="1"/>
  <c r="AL46" i="1"/>
  <c r="E23" i="2" s="1"/>
  <c r="C23" i="2" s="1"/>
  <c r="AK46" i="1"/>
  <c r="E22" i="2" s="1"/>
  <c r="C22" i="2" s="1"/>
  <c r="T45" i="1" l="1"/>
  <c r="S45" i="1"/>
  <c r="Q45" i="1"/>
  <c r="P45" i="1"/>
  <c r="E91" i="2" l="1"/>
  <c r="E92" i="2"/>
  <c r="E89" i="2"/>
  <c r="E90" i="2"/>
  <c r="E67" i="2"/>
  <c r="Y22" i="3" s="1"/>
  <c r="E68" i="2"/>
  <c r="E69" i="2"/>
  <c r="Z22" i="3" s="1"/>
  <c r="E70" i="2"/>
  <c r="R45" i="1"/>
  <c r="AO41" i="1" s="1"/>
  <c r="O45" i="1"/>
  <c r="X41" i="1" s="1"/>
  <c r="C89" i="2" l="1"/>
  <c r="AQ22" i="3"/>
  <c r="C91" i="2"/>
  <c r="AR22" i="3"/>
  <c r="AV53" i="3" s="1"/>
  <c r="C67" i="2"/>
  <c r="AV52" i="3"/>
  <c r="AR23" i="3"/>
  <c r="C92" i="2"/>
  <c r="AQ23" i="3"/>
  <c r="C90" i="2"/>
  <c r="Y23" i="3"/>
  <c r="Y24" i="3" s="1"/>
  <c r="AV43" i="3" s="1"/>
  <c r="C68" i="2"/>
  <c r="C69" i="2"/>
  <c r="Z23" i="3"/>
  <c r="Z24" i="3" s="1"/>
  <c r="AV44" i="3" s="1"/>
  <c r="C70" i="2"/>
  <c r="AV51" i="3"/>
  <c r="E27" i="2"/>
  <c r="H22" i="3" s="1"/>
  <c r="AV50" i="3"/>
  <c r="AA22" i="3"/>
  <c r="AJ41" i="1"/>
  <c r="E36" i="2"/>
  <c r="T41" i="1"/>
  <c r="N41" i="1"/>
  <c r="P41" i="1"/>
  <c r="M41" i="1"/>
  <c r="S41" i="1"/>
  <c r="O41" i="1"/>
  <c r="Z40" i="1"/>
  <c r="AC23" i="3" s="1"/>
  <c r="AA40" i="1"/>
  <c r="AH23" i="3" s="1"/>
  <c r="AB40" i="1"/>
  <c r="AD23" i="3" s="1"/>
  <c r="AC40" i="1"/>
  <c r="AI23" i="3" s="1"/>
  <c r="AD40" i="1"/>
  <c r="AE23" i="3" s="1"/>
  <c r="AE40" i="1"/>
  <c r="AJ23" i="3" s="1"/>
  <c r="AF40" i="1"/>
  <c r="AG40" i="1"/>
  <c r="AL23" i="3" s="1"/>
  <c r="AH40" i="1"/>
  <c r="AM23" i="3" s="1"/>
  <c r="AI40" i="1"/>
  <c r="AN23" i="3" s="1"/>
  <c r="AK40" i="1"/>
  <c r="AG23" i="3" s="1"/>
  <c r="AL40" i="1"/>
  <c r="AP23" i="3" s="1"/>
  <c r="F41" i="1"/>
  <c r="G41" i="1"/>
  <c r="H41" i="1"/>
  <c r="I41" i="1"/>
  <c r="J41" i="1"/>
  <c r="K41" i="1"/>
  <c r="L41" i="1"/>
  <c r="Q41" i="1"/>
  <c r="R41" i="1"/>
  <c r="U40" i="1"/>
  <c r="E40" i="1"/>
  <c r="AS22" i="3" l="1"/>
  <c r="AU39" i="3" s="1"/>
  <c r="AR24" i="3"/>
  <c r="AV47" i="3" s="1"/>
  <c r="AS23" i="3"/>
  <c r="AQ24" i="3"/>
  <c r="AV46" i="3" s="1"/>
  <c r="AA23" i="3"/>
  <c r="AA24" i="3" s="1"/>
  <c r="AV42" i="3" s="1"/>
  <c r="AF23" i="3"/>
  <c r="AK23" i="3"/>
  <c r="C27" i="2"/>
  <c r="U41" i="1"/>
  <c r="E64" i="2"/>
  <c r="C64" i="2" s="1"/>
  <c r="X23" i="3"/>
  <c r="X24" i="3" s="1"/>
  <c r="E41" i="1"/>
  <c r="H23" i="3"/>
  <c r="H24" i="3" s="1"/>
  <c r="E48" i="2"/>
  <c r="C48" i="2" s="1"/>
  <c r="AU38" i="3"/>
  <c r="S24" i="3"/>
  <c r="J24" i="3"/>
  <c r="V24" i="3"/>
  <c r="T24" i="3"/>
  <c r="C36" i="2"/>
  <c r="AC22" i="3"/>
  <c r="AK41" i="1"/>
  <c r="E85" i="2"/>
  <c r="C85" i="2" s="1"/>
  <c r="AB41" i="1"/>
  <c r="E76" i="2"/>
  <c r="C76" i="2" s="1"/>
  <c r="AI41" i="1"/>
  <c r="E83" i="2"/>
  <c r="C83" i="2" s="1"/>
  <c r="AE41" i="1"/>
  <c r="E79" i="2"/>
  <c r="C79" i="2" s="1"/>
  <c r="AA41" i="1"/>
  <c r="E75" i="2"/>
  <c r="C75" i="2" s="1"/>
  <c r="AH41" i="1"/>
  <c r="E82" i="2"/>
  <c r="C82" i="2" s="1"/>
  <c r="AD41" i="1"/>
  <c r="E78" i="2"/>
  <c r="C78" i="2" s="1"/>
  <c r="AF41" i="1"/>
  <c r="E80" i="2"/>
  <c r="C80" i="2" s="1"/>
  <c r="AL41" i="1"/>
  <c r="E86" i="2"/>
  <c r="C86" i="2" s="1"/>
  <c r="AG41" i="1"/>
  <c r="E81" i="2"/>
  <c r="C81" i="2" s="1"/>
  <c r="AC41" i="1"/>
  <c r="E77" i="2"/>
  <c r="C77" i="2" s="1"/>
  <c r="Z41" i="1"/>
  <c r="E74" i="2"/>
  <c r="C74" i="2" s="1"/>
  <c r="AS24" i="3" l="1"/>
  <c r="AV45" i="3" s="1"/>
  <c r="AN24" i="3"/>
  <c r="AC24" i="3"/>
  <c r="AP24" i="3"/>
  <c r="AL24" i="3"/>
  <c r="AH24" i="3"/>
  <c r="AG24" i="3"/>
  <c r="AV33" i="3"/>
  <c r="BA35" i="3"/>
  <c r="BA37" i="3" s="1"/>
  <c r="AV34" i="3"/>
  <c r="BA36" i="3"/>
  <c r="AV32" i="3"/>
  <c r="BA34" i="3"/>
  <c r="AV29" i="3"/>
  <c r="BA29" i="3"/>
  <c r="BB29" i="3" s="1"/>
  <c r="AV28" i="3"/>
  <c r="BA28" i="3"/>
  <c r="AV31" i="3"/>
  <c r="BA32" i="3"/>
  <c r="BB36" i="3" l="1"/>
  <c r="BB34" i="3" s="1"/>
  <c r="AW34" i="3"/>
  <c r="BB35" i="3"/>
  <c r="AW33" i="3"/>
  <c r="AW31" i="3"/>
  <c r="BB32" i="3"/>
  <c r="AW28" i="3"/>
  <c r="BB28" i="3"/>
  <c r="AW30" i="3"/>
  <c r="BB30" i="3"/>
  <c r="BA30" i="3" s="1"/>
  <c r="BB37" i="3"/>
  <c r="AW35" i="3"/>
</calcChain>
</file>

<file path=xl/comments1.xml><?xml version="1.0" encoding="utf-8"?>
<comments xmlns="http://schemas.openxmlformats.org/spreadsheetml/2006/main">
  <authors>
    <author>Bouillon, Oliver</author>
  </authors>
  <commentList>
    <comment ref="AK19" authorId="0" shapeId="0">
      <text>
        <r>
          <rPr>
            <b/>
            <sz val="9"/>
            <color indexed="81"/>
            <rFont val="Tahoma"/>
            <family val="2"/>
          </rPr>
          <t>Bouillon, Oliver:</t>
        </r>
        <r>
          <rPr>
            <sz val="9"/>
            <color indexed="81"/>
            <rFont val="Tahoma"/>
            <family val="2"/>
          </rPr>
          <t xml:space="preserve">
zweimal aufgeführt wegen Zuordnung zu zwei verschiedenen Kompetenzsschwerpunkten</t>
        </r>
      </text>
    </comment>
  </commentList>
</comments>
</file>

<file path=xl/sharedStrings.xml><?xml version="1.0" encoding="utf-8"?>
<sst xmlns="http://schemas.openxmlformats.org/spreadsheetml/2006/main" count="325" uniqueCount="218">
  <si>
    <t>Teil A</t>
  </si>
  <si>
    <t>Nr.</t>
  </si>
  <si>
    <t>Name</t>
  </si>
  <si>
    <t>erreichbare Bewertungseinheiten (BE)</t>
  </si>
  <si>
    <t>Teil B 
Schreibaufgabe</t>
  </si>
  <si>
    <t>Prüfungsnote</t>
  </si>
  <si>
    <t>Wahlverhalten</t>
  </si>
  <si>
    <t>Aufgabensatz 1</t>
  </si>
  <si>
    <t>Aufgabensatz 2</t>
  </si>
  <si>
    <t>A1</t>
  </si>
  <si>
    <t>A2</t>
  </si>
  <si>
    <t>Note</t>
  </si>
  <si>
    <t>Anzahl Jahresnote</t>
  </si>
  <si>
    <t>Jahresnote 1:</t>
  </si>
  <si>
    <t>Jahresnote 2:</t>
  </si>
  <si>
    <t>Jahresnote 3:</t>
  </si>
  <si>
    <t>Jahresnote 4:</t>
  </si>
  <si>
    <t>Jahresnote 5:</t>
  </si>
  <si>
    <t>Jahresnote 6:</t>
  </si>
  <si>
    <t>Prüfungsnote 1:</t>
  </si>
  <si>
    <t>Prüfungsnote 2:</t>
  </si>
  <si>
    <t>Prüfungsnote 3:</t>
  </si>
  <si>
    <t>Prüfungsnote 4:</t>
  </si>
  <si>
    <t>Prüfungsnote 5:</t>
  </si>
  <si>
    <t>Prüfungsnote 6:</t>
  </si>
  <si>
    <t>Anzahl der erteilten Prüfungsnoten – Aufgabensatz 1</t>
  </si>
  <si>
    <t>Anzahl der erteilten Prüfungsnoten – Aufgabensatz 2</t>
  </si>
  <si>
    <t>Aufgabensatz 1
(lit.-pragmat. Traum und Wirklichkeit)</t>
  </si>
  <si>
    <t>3a</t>
  </si>
  <si>
    <t>3b</t>
  </si>
  <si>
    <t>4a</t>
  </si>
  <si>
    <t>4b</t>
  </si>
  <si>
    <t>5a</t>
  </si>
  <si>
    <t>5b</t>
  </si>
  <si>
    <t>6a</t>
  </si>
  <si>
    <t>6b</t>
  </si>
  <si>
    <t>7a</t>
  </si>
  <si>
    <t>7b</t>
  </si>
  <si>
    <t>7c</t>
  </si>
  <si>
    <t>Sprachleistung</t>
  </si>
  <si>
    <t>Aufgabensatz 2
(pragmat.-lit. Werbung und Konsum)</t>
  </si>
  <si>
    <t>Teil B</t>
  </si>
  <si>
    <t>1.1 Anzahl der Schülerinnen und Schüler im Schuljahrgang 10</t>
  </si>
  <si>
    <t>1.2 Anzahl der an der Prüfung teilnehmenden Schülerinnen und Schüler</t>
  </si>
  <si>
    <t>1.3 Anzahl der Schülerinnen und Schüler, die nicht zur Prüfung zugelassen wurden</t>
  </si>
  <si>
    <t>1.4 Anzahl der Schülerinnen und Schüler, die freiwillig nicht zur Prüfung angetreten sind</t>
  </si>
  <si>
    <t>4. Erreichte Bewertungseinheiten (BE) bezogen auf die einzelnen Aufgaben</t>
  </si>
  <si>
    <t>2. Anzahl der erteilten Jahresnoten für an der Prüfung teilnehmende Schülerinnen und Schüler</t>
  </si>
  <si>
    <t>Notenschlüssel</t>
  </si>
  <si>
    <t>ab BE</t>
  </si>
  <si>
    <r>
      <t xml:space="preserve">Bitte tragen Sie Ihre Daten in die </t>
    </r>
    <r>
      <rPr>
        <b/>
        <sz val="11"/>
        <color rgb="FFFF0000"/>
        <rFont val="Calibri"/>
        <family val="2"/>
        <scheme val="minor"/>
      </rPr>
      <t>rot umrandeten Zellen</t>
    </r>
    <r>
      <rPr>
        <b/>
        <sz val="11"/>
        <color theme="1"/>
        <rFont val="Calibri"/>
        <family val="2"/>
        <scheme val="minor"/>
      </rPr>
      <t xml:space="preserve"> ein.</t>
    </r>
  </si>
  <si>
    <t>Kreuz</t>
  </si>
  <si>
    <t>Realschulabschluss</t>
  </si>
  <si>
    <t>Deutsch 2017</t>
  </si>
  <si>
    <t>Anzahl der Schüler</t>
  </si>
  <si>
    <t>darin</t>
  </si>
  <si>
    <t xml:space="preserve">Klasse:  </t>
  </si>
  <si>
    <t>Wahl
des
Aufgaben
satzes</t>
  </si>
  <si>
    <t xml:space="preserve">Anzahl der Prüflinge:  </t>
  </si>
  <si>
    <t>weitere rückmelderelevante Daten der Klasse bitte ergänzen</t>
  </si>
  <si>
    <t>Anzahl</t>
  </si>
  <si>
    <t>in der Klasse</t>
  </si>
  <si>
    <t>davon mit qHS</t>
  </si>
  <si>
    <t>Schülerzahl</t>
  </si>
  <si>
    <t>Prüfungs-teilnehmer</t>
  </si>
  <si>
    <t>nicht zugelassen *</t>
  </si>
  <si>
    <t>freiwillig nicht angetreten *</t>
  </si>
  <si>
    <t>* Diese Schüler werden nicht bei der Erfassung der Jahresnoten, Prüfungs-noten und den Aufgabenerfüllungen berücksichtigt.</t>
  </si>
  <si>
    <t>B1</t>
  </si>
  <si>
    <t>B2</t>
  </si>
  <si>
    <t>Schreibaufgabe</t>
  </si>
  <si>
    <t xml:space="preserve">erreichte BE  </t>
  </si>
  <si>
    <t xml:space="preserve">Erfüllungsprozente  </t>
  </si>
  <si>
    <t>3. Angaben zur Themenwahl / Anzahl der erteilten Prüfungsnoten</t>
  </si>
  <si>
    <t>diese Kl.</t>
  </si>
  <si>
    <t>5. Hinweise durch die Lehrkräfte*</t>
  </si>
  <si>
    <t xml:space="preserve">       - Anzahl mit qualifiziertem Hauptschulabschluss aus 1.1</t>
  </si>
  <si>
    <t xml:space="preserve">       - Anzahl mit qualifiziertem Hauptschulabschluss aus 1.2</t>
  </si>
  <si>
    <t xml:space="preserve">       - Anzahl mit qualifiziertem Hauptschulabschluss aus 1.4</t>
  </si>
  <si>
    <t xml:space="preserve">       - Anzahl mit qualifiziertem Hauptschulabschluss aus 1.3</t>
  </si>
  <si>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</si>
  <si>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</si>
  <si>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</si>
  <si>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</si>
  <si>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</si>
  <si>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</si>
  <si>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Kl. 2</t>
  </si>
  <si>
    <t>Kl. 3</t>
  </si>
  <si>
    <t>Kl. 4</t>
  </si>
  <si>
    <t>Kl. 5</t>
  </si>
  <si>
    <t>1. Allgemeine Angaben</t>
  </si>
  <si>
    <t>BE der Sprachleistung</t>
  </si>
  <si>
    <t>BE dieser Schreibaufgabe</t>
  </si>
  <si>
    <t>Wie viele Schülerinnen und Schüler haben Aufgabensatz 1 gewählt?</t>
  </si>
  <si>
    <t>Wie viele Schülerinnen und Schüler haben Aufgabensatz 2 gewählt?</t>
  </si>
  <si>
    <t>Anzahl Prüfungsnote Aufg.satz 1</t>
  </si>
  <si>
    <t>Anzahl Prüfungsnote Aufg.satz 2</t>
  </si>
  <si>
    <r>
      <t xml:space="preserve">Bei </t>
    </r>
    <r>
      <rPr>
        <sz val="10"/>
        <rFont val="Calibri"/>
        <family val="2"/>
        <scheme val="minor"/>
      </rPr>
      <t>???</t>
    </r>
    <r>
      <rPr>
        <sz val="10"/>
        <color theme="1"/>
        <rFont val="Calibri"/>
        <family val="2"/>
        <scheme val="minor"/>
      </rPr>
      <t xml:space="preserve"> In blauer Spalte wurden Kreuze nicht korrekt gesetzt.</t>
    </r>
  </si>
  <si>
    <t>Lesen – Mit Texten umgehen</t>
  </si>
  <si>
    <t>Sprechen, Zuhören und Schreiben</t>
  </si>
  <si>
    <t>Sprache und Sprachgebrauch untersuchen</t>
  </si>
  <si>
    <t>Grammatische Mittel kennen und funktional verwenden</t>
  </si>
  <si>
    <t>Lesetechniken und Lesestrategien kennen und nutzen</t>
  </si>
  <si>
    <t>Literarische Texte verstehen und reflektieren</t>
  </si>
  <si>
    <t>Sachbezogen, situationsangemessen und adressatengerecht schreiben</t>
  </si>
  <si>
    <t>Lexikalische Einheiten kennen und funktional verwenden</t>
  </si>
  <si>
    <t>Normrichtig schreiben</t>
  </si>
  <si>
    <t>Sachtexte verstehen, reflektieren und nutzen</t>
  </si>
  <si>
    <t>Sprache in Verwendungszusammenhängen reflektieren und gestalten</t>
  </si>
  <si>
    <t>Kompoetenzschwerpunkt</t>
  </si>
  <si>
    <t>maximal erreichbare BE</t>
  </si>
  <si>
    <t>Anzahl Prüflinge</t>
  </si>
  <si>
    <t>erreichte BE der Klasse</t>
  </si>
  <si>
    <t>Aufg. B1</t>
  </si>
  <si>
    <t>Aufg. B2</t>
  </si>
  <si>
    <t>gesamt</t>
  </si>
  <si>
    <t>Lesetechniken und
Lesestrategien
kennen und nutzen</t>
  </si>
  <si>
    <t>Literarische Texte
verstehen
und reflektieren</t>
  </si>
  <si>
    <t>Sachtexte verstehen,
reflektieren
und nutzen</t>
  </si>
  <si>
    <t>Lexikalische Einheiten
kennen und
funktional verwenden</t>
  </si>
  <si>
    <t>Sprache in Verwen-
dungszusammen-
hängen reflektieren
und gestalten</t>
  </si>
  <si>
    <t>Grammatische Mittel
kennen und
funktional verwenden</t>
  </si>
  <si>
    <t>Sprechen, Zuhören
und Schreiben</t>
  </si>
  <si>
    <t>Aufgaben-
satz 1</t>
  </si>
  <si>
    <t>Aufgaben-
satz 2</t>
  </si>
  <si>
    <t>Lesen - Mit Texten umgehen</t>
  </si>
  <si>
    <t>Normrichtig
schreiben</t>
  </si>
  <si>
    <t>Lesetechniken und Lesestrategien
kennen und nutzen</t>
  </si>
  <si>
    <t>Literarische Texte 
verstehen und reflektieren</t>
  </si>
  <si>
    <t>Sachtexte verstehen,
reflektieren und nutzen</t>
  </si>
  <si>
    <t>Sachbezogen, situationsangemessen
und adressatengerecht schreiben</t>
  </si>
  <si>
    <t>Lexikalische Einheiten 
kennen und funktional 
verwenden</t>
  </si>
  <si>
    <t>Sprache in Verwendungs-
zusammenhängen reflek-
tieren und gestalten</t>
  </si>
  <si>
    <t>Grammatische Mittel 
kennen und funktio-
nal verwenden</t>
  </si>
  <si>
    <t>Diagdat für Wahlverhalten</t>
  </si>
  <si>
    <t>Diagdat für Wahlverhalten Teil B</t>
  </si>
  <si>
    <t>Diagdat für Erfüllung Teil B</t>
  </si>
  <si>
    <t>Diagrammdaten für alle Kompetenzen Teil A in einem</t>
  </si>
  <si>
    <t>Diagrammdaten für drei einzelne Kompetenzdiags Teil A in einem</t>
  </si>
  <si>
    <t>Kompetenzschwerpunkt</t>
  </si>
  <si>
    <t>Lesen - Mit Texten
umgehen</t>
  </si>
  <si>
    <t>Sprache und 
Sprachgebrauch
untersuchen</t>
  </si>
  <si>
    <t>Sprache in Verwendungszusammen-
hängen reflektieren und gestalten</t>
  </si>
  <si>
    <t>Sachtexte verstehen, reflektieren
und nutzen</t>
  </si>
  <si>
    <t>Übersicht über die Aufgaben im Teil A, die in das Ergebnis eines Kompetenzsschwerpunktes eingegangen sind</t>
  </si>
  <si>
    <t>Teil B - Schreibaufgabe</t>
  </si>
  <si>
    <t>Aufgaben im</t>
  </si>
  <si>
    <t>A.satz 1</t>
  </si>
  <si>
    <t>A.satz 2</t>
  </si>
  <si>
    <t>Kompetenzbereich</t>
  </si>
  <si>
    <t>Teil B 
Schreibaufg.</t>
  </si>
  <si>
    <t>BE Schreibaufgabe</t>
  </si>
  <si>
    <t>*Die nachfolgenden Wertungen und mögliche verbale Einschätzungen bitte online ergänzen.</t>
  </si>
  <si>
    <t>x</t>
  </si>
  <si>
    <t>aaaaa</t>
  </si>
  <si>
    <t>bbbbb</t>
  </si>
  <si>
    <t>ccccc</t>
  </si>
  <si>
    <t>ddddd</t>
  </si>
  <si>
    <t>eeeee</t>
  </si>
  <si>
    <t>fffff</t>
  </si>
  <si>
    <t>ggggg</t>
  </si>
  <si>
    <t>hhhhh</t>
  </si>
  <si>
    <t>iiiii</t>
  </si>
  <si>
    <t>kkkkk</t>
  </si>
  <si>
    <t>lllll</t>
  </si>
  <si>
    <t>mmmmm</t>
  </si>
  <si>
    <t>nnnnn</t>
  </si>
  <si>
    <t>ooooo</t>
  </si>
  <si>
    <t>ppppp</t>
  </si>
  <si>
    <t>qqqqq</t>
  </si>
  <si>
    <t>rrrrr</t>
  </si>
  <si>
    <t>sssss</t>
  </si>
  <si>
    <t>ttttt</t>
  </si>
  <si>
    <t>Aufgabensatz 1
(Lorem ipsum dolor)</t>
  </si>
  <si>
    <t>Aufgabensatz 2
(Et dolore magna aliquyam)</t>
  </si>
  <si>
    <t>Schriftliche Abschlussprüfung 2017 Realschulabschluss Deutsch - Testdummy</t>
  </si>
  <si>
    <t>Testdummy</t>
  </si>
  <si>
    <t>Aufgabensatz 1 - Lorem ipsum dolor</t>
  </si>
  <si>
    <t>Aufgabensatz 2 - Et dolore magna aliquyam</t>
  </si>
  <si>
    <t>1 aaaaa</t>
  </si>
  <si>
    <t>2 bbbbb</t>
  </si>
  <si>
    <t>3a ccccc</t>
  </si>
  <si>
    <t>3b ddddd</t>
  </si>
  <si>
    <t>4a eeeee</t>
  </si>
  <si>
    <t>4b fffff</t>
  </si>
  <si>
    <t>5a ggggg</t>
  </si>
  <si>
    <t>5b hhhhh</t>
  </si>
  <si>
    <t>6a iiiii</t>
  </si>
  <si>
    <t>6b kkkkk</t>
  </si>
  <si>
    <t>7a lllll</t>
  </si>
  <si>
    <t>7b mmmmm</t>
  </si>
  <si>
    <t>7c nnnnn</t>
  </si>
  <si>
    <t>8 ooooo</t>
  </si>
  <si>
    <t>9 ppppp</t>
  </si>
  <si>
    <t>10 qqqqq</t>
  </si>
  <si>
    <t>3 ccccc</t>
  </si>
  <si>
    <t>4 ddddd</t>
  </si>
  <si>
    <t>5 eeeee</t>
  </si>
  <si>
    <t>6 fffff</t>
  </si>
  <si>
    <t>7 ggggg</t>
  </si>
  <si>
    <t>8 hhhhh</t>
  </si>
  <si>
    <t>9 iiiii</t>
  </si>
  <si>
    <t>10 kkkkk</t>
  </si>
  <si>
    <t>11 lllll</t>
  </si>
  <si>
    <t>12 mmmmm</t>
  </si>
  <si>
    <r>
      <t xml:space="preserve">Wie viele Schülerinnen und Schüler haben B1 </t>
    </r>
    <r>
      <rPr>
        <b/>
        <sz val="11"/>
        <color theme="1"/>
        <rFont val="Calibri"/>
        <family val="2"/>
        <scheme val="minor"/>
      </rPr>
      <t>„rrrrr“</t>
    </r>
    <r>
      <rPr>
        <sz val="11"/>
        <color theme="1"/>
        <rFont val="Calibri"/>
        <family val="2"/>
        <scheme val="minor"/>
      </rPr>
      <t xml:space="preserve">  gewählt?</t>
    </r>
  </si>
  <si>
    <r>
      <t xml:space="preserve">Wie viele Schülerinnen und Schüler haben B2 </t>
    </r>
    <r>
      <rPr>
        <b/>
        <sz val="11"/>
        <color rgb="FF000000"/>
        <rFont val="Calibri"/>
        <family val="2"/>
        <scheme val="minor"/>
      </rPr>
      <t>„sssss“</t>
    </r>
    <r>
      <rPr>
        <sz val="11"/>
        <color rgb="FF000000"/>
        <rFont val="Calibri"/>
        <family val="2"/>
        <scheme val="minor"/>
      </rPr>
      <t xml:space="preserve">  gewählt?</t>
    </r>
  </si>
  <si>
    <r>
      <t xml:space="preserve">Wie viele Schülerinnen und Schüler haben B1 </t>
    </r>
    <r>
      <rPr>
        <b/>
        <sz val="11"/>
        <color theme="1"/>
        <rFont val="Calibri"/>
        <family val="2"/>
        <scheme val="minor"/>
      </rPr>
      <t>„ttttt“</t>
    </r>
    <r>
      <rPr>
        <sz val="11"/>
        <color theme="1"/>
        <rFont val="Calibri"/>
        <family val="2"/>
        <scheme val="minor"/>
      </rPr>
      <t xml:space="preserve">  gewählt?</t>
    </r>
  </si>
  <si>
    <r>
      <t xml:space="preserve">Wie viele Schülerinnen und Schüler haben B2 </t>
    </r>
    <r>
      <rPr>
        <b/>
        <sz val="11"/>
        <color rgb="FF000000"/>
        <rFont val="Calibri"/>
        <family val="2"/>
        <scheme val="minor"/>
      </rPr>
      <t>„uuuuu“</t>
    </r>
    <r>
      <rPr>
        <sz val="11"/>
        <color rgb="FF000000"/>
        <rFont val="Calibri"/>
        <family val="2"/>
        <scheme val="minor"/>
      </rPr>
      <t xml:space="preserve">  gewählt?</t>
    </r>
  </si>
  <si>
    <t>uuuuu</t>
  </si>
  <si>
    <t>Folgt erst in der tatsächlichen Auswertung. Enthält die gleichen Diagramme wie Klasse aber auf Basis der Meldetaten der Schule.</t>
  </si>
  <si>
    <t>siehe Diagramme Schule</t>
  </si>
  <si>
    <t>p</t>
  </si>
  <si>
    <t>a</t>
  </si>
  <si>
    <t>Jahresnote</t>
  </si>
  <si>
    <t>Gesamtanzahl BE</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</si>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</sst>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1"/>
      <color rgb="FFFF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sz val="10"/>
      <color rgb="FFFF0000"/>
      <name val="Calibri"/>
      <family val="2"/>
      <scheme val="minor"/>
    </font>
    <font>
      <sz val="12"/>
      <color theme="1"/>
      <name val="Calibri"/>
      <family val="2"/>
      <scheme val="minor"/>
    </font>
    <font>
      <i/>
      <sz val="10"/>
      <color theme="1"/>
      <name val="Calibri"/>
      <family val="2"/>
      <scheme val="minor"/>
    </font>
    <font>
      <sz val="11"/>
      <color rgb="FFFF0000"/>
      <name val="Calibri"/>
      <family val="2"/>
      <scheme val="minor"/>
    </font>
    <font>
      <b/>
      <sz val="9"/>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sz val="9"/>
      <color theme="1"/>
      <name val="Calibri"/>
      <family val="2"/>
      <scheme val="minor"/>
    </font>
    <font>
      <b/>
      <sz val="12"/>
      <name val="Calibri"/>
      <family val="2"/>
      <scheme val="minor"/>
    </font>
    <font>
      <sz val="10"/>
      <name val="Wingdings"/>
      <charset val="2"/>
    </font>
    <font>
      <sz val="10"/>
      <color theme="1"/>
      <name val="Wingdings"/>
      <charset val="2"/>
    </font>
    <font>
      <sz val="9"/>
      <color indexed="81"/>
      <name val="Tahoma"/>
      <family val="2"/>
    </font>
    <font>
      <b/>
      <sz val="9"/>
      <color indexed="81"/>
      <name val="Tahoma"/>
      <family val="2"/>
    </font>
    <font>
      <sz val="11"/>
      <color theme="1"/>
      <name val="Wingdings"/>
      <charset val="2"/>
    </font>
    <font>
      <sz val="11"/>
      <name val="Calibri"/>
      <family val="2"/>
      <scheme val="minor"/>
    </font>
    <font>
      <sz val="11"/>
      <color theme="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6"/>
        <bgColor indexed="64"/>
      </patternFill>
    </fill>
    <fill>
      <patternFill patternType="solid">
        <fgColor rgb="FFCCECFF"/>
        <bgColor indexed="64"/>
      </patternFill>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CFFCC"/>
        <bgColor indexed="64"/>
      </patternFill>
    </fill>
    <fill>
      <patternFill patternType="solid">
        <fgColor theme="6" tint="0.59999389629810485"/>
        <bgColor indexed="64"/>
      </patternFill>
    </fill>
    <fill>
      <patternFill patternType="solid">
        <fgColor rgb="FFEEECE1"/>
        <bgColor indexed="64"/>
      </patternFill>
    </fill>
    <fill>
      <patternFill patternType="solid">
        <fgColor theme="6" tint="0.7999816888943144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0000"/>
        <bgColor indexed="64"/>
      </patternFill>
    </fill>
  </fills>
  <borders count="151">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FFC000"/>
      </left>
      <right style="thick">
        <color rgb="FFFFC000"/>
      </right>
      <top style="thick">
        <color rgb="FFFFC000"/>
      </top>
      <bottom style="thin">
        <color indexed="64"/>
      </bottom>
      <diagonal/>
    </border>
    <border>
      <left style="thick">
        <color rgb="FFFFC000"/>
      </left>
      <right style="thick">
        <color rgb="FFFFC000"/>
      </right>
      <top style="thin">
        <color indexed="64"/>
      </top>
      <bottom style="thin">
        <color indexed="64"/>
      </bottom>
      <diagonal/>
    </border>
    <border>
      <left style="thick">
        <color rgb="FFFFC000"/>
      </left>
      <right style="thick">
        <color rgb="FFFFC000"/>
      </right>
      <top/>
      <bottom/>
      <diagonal/>
    </border>
    <border>
      <left style="thick">
        <color rgb="FF00B050"/>
      </left>
      <right style="thin">
        <color indexed="64"/>
      </right>
      <top style="thick">
        <color rgb="FF00B050"/>
      </top>
      <bottom style="thin">
        <color indexed="64"/>
      </bottom>
      <diagonal/>
    </border>
    <border>
      <left/>
      <right/>
      <top style="thick">
        <color rgb="FF00B050"/>
      </top>
      <bottom/>
      <diagonal/>
    </border>
    <border>
      <left style="thin">
        <color indexed="64"/>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n">
        <color indexed="64"/>
      </bottom>
      <diagonal/>
    </border>
    <border>
      <left style="thin">
        <color indexed="64"/>
      </left>
      <right style="thick">
        <color rgb="FF00B050"/>
      </right>
      <top style="thin">
        <color indexed="64"/>
      </top>
      <bottom style="thin">
        <color indexed="64"/>
      </bottom>
      <diagonal/>
    </border>
    <border>
      <left style="thick">
        <color rgb="FF00B050"/>
      </left>
      <right/>
      <top/>
      <bottom/>
      <diagonal/>
    </border>
    <border>
      <left/>
      <right style="thick">
        <color rgb="FF00B050"/>
      </right>
      <top/>
      <bottom/>
      <diagonal/>
    </border>
    <border>
      <left style="thick">
        <color rgb="FF00B050"/>
      </left>
      <right style="thin">
        <color indexed="64"/>
      </right>
      <top style="thin">
        <color indexed="64"/>
      </top>
      <bottom style="thick">
        <color rgb="FF00B050"/>
      </bottom>
      <diagonal/>
    </border>
    <border>
      <left/>
      <right/>
      <top/>
      <bottom style="thick">
        <color rgb="FF00B050"/>
      </bottom>
      <diagonal/>
    </border>
    <border>
      <left style="thin">
        <color indexed="64"/>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right/>
      <top style="thick">
        <color rgb="FFFFC000"/>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ck">
        <color rgb="FFFF0000"/>
      </left>
      <right style="thin">
        <color auto="1"/>
      </right>
      <top style="thick">
        <color rgb="FFFF0000"/>
      </top>
      <bottom style="thin">
        <color auto="1"/>
      </bottom>
      <diagonal/>
    </border>
    <border>
      <left style="thin">
        <color indexed="64"/>
      </left>
      <right style="thick">
        <color rgb="FFFF0000"/>
      </right>
      <top style="thick">
        <color rgb="FFFF0000"/>
      </top>
      <bottom style="thin">
        <color indexed="64"/>
      </bottom>
      <diagonal/>
    </border>
    <border>
      <left style="thick">
        <color rgb="FFFF0000"/>
      </left>
      <right style="thin">
        <color auto="1"/>
      </right>
      <top style="thin">
        <color auto="1"/>
      </top>
      <bottom/>
      <diagonal/>
    </border>
    <border>
      <left style="thin">
        <color auto="1"/>
      </left>
      <right style="thick">
        <color rgb="FFFF0000"/>
      </right>
      <top style="thin">
        <color auto="1"/>
      </top>
      <bottom style="thin">
        <color auto="1"/>
      </bottom>
      <diagonal/>
    </border>
    <border>
      <left/>
      <right style="thick">
        <color rgb="FFFF0000"/>
      </right>
      <top style="thick">
        <color rgb="FFFF0000"/>
      </top>
      <bottom style="thin">
        <color auto="1"/>
      </bottom>
      <diagonal/>
    </border>
    <border>
      <left/>
      <right style="thick">
        <color rgb="FFFF0000"/>
      </right>
      <top style="thin">
        <color auto="1"/>
      </top>
      <bottom style="thin">
        <color auto="1"/>
      </bottom>
      <diagonal/>
    </border>
    <border>
      <left/>
      <right style="thick">
        <color rgb="FFFF0000"/>
      </right>
      <top style="thin">
        <color auto="1"/>
      </top>
      <bottom style="thick">
        <color rgb="FFFF0000"/>
      </bottom>
      <diagonal/>
    </border>
    <border>
      <left style="thick">
        <color rgb="FFFF0000"/>
      </left>
      <right style="thin">
        <color auto="1"/>
      </right>
      <top/>
      <bottom style="thin">
        <color auto="1"/>
      </bottom>
      <diagonal/>
    </border>
    <border>
      <left style="thick">
        <color rgb="FFFF0000"/>
      </left>
      <right style="thin">
        <color auto="1"/>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rgb="FF00B050"/>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bottom style="thin">
        <color indexed="64"/>
      </bottom>
      <diagonal/>
    </border>
    <border>
      <left style="thick">
        <color rgb="FF00B050"/>
      </left>
      <right/>
      <top/>
      <bottom style="thin">
        <color indexed="64"/>
      </bottom>
      <diagonal/>
    </border>
    <border>
      <left/>
      <right style="thick">
        <color rgb="FF00B050"/>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ck">
        <color rgb="FFFF0000"/>
      </top>
      <bottom style="hair">
        <color indexed="64"/>
      </bottom>
      <diagonal/>
    </border>
    <border>
      <left style="hair">
        <color indexed="64"/>
      </left>
      <right style="thin">
        <color indexed="64"/>
      </right>
      <top style="hair">
        <color indexed="64"/>
      </top>
      <bottom style="thick">
        <color rgb="FFFF0000"/>
      </bottom>
      <diagonal/>
    </border>
    <border>
      <left style="thick">
        <color rgb="FFFF0000"/>
      </left>
      <right style="thin">
        <color indexed="64"/>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style="thin">
        <color indexed="64"/>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style="thin">
        <color indexed="64"/>
      </right>
      <top style="hair">
        <color indexed="64"/>
      </top>
      <bottom style="thin">
        <color indexed="64"/>
      </bottom>
      <diagonal/>
    </border>
    <border>
      <left/>
      <right style="thick">
        <color rgb="FFFF0000"/>
      </right>
      <top style="hair">
        <color indexed="64"/>
      </top>
      <bottom style="thin">
        <color indexed="64"/>
      </bottom>
      <diagonal/>
    </border>
    <border>
      <left style="thick">
        <color rgb="FFFF0000"/>
      </left>
      <right style="thin">
        <color indexed="64"/>
      </right>
      <top/>
      <bottom style="hair">
        <color indexed="64"/>
      </bottom>
      <diagonal/>
    </border>
    <border>
      <left/>
      <right style="thick">
        <color rgb="FFFF0000"/>
      </right>
      <top/>
      <bottom style="hair">
        <color indexed="64"/>
      </bottom>
      <diagonal/>
    </border>
    <border>
      <left style="thick">
        <color rgb="FFFF0000"/>
      </left>
      <right style="thin">
        <color indexed="64"/>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style="hair">
        <color indexed="64"/>
      </right>
      <top style="thick">
        <color rgb="FFFF0000"/>
      </top>
      <bottom style="hair">
        <color indexed="64"/>
      </bottom>
      <diagonal/>
    </border>
    <border>
      <left style="thick">
        <color rgb="FFFF0000"/>
      </left>
      <right style="hair">
        <color indexed="64"/>
      </right>
      <top style="hair">
        <color indexed="64"/>
      </top>
      <bottom style="hair">
        <color indexed="64"/>
      </bottom>
      <diagonal/>
    </border>
    <border>
      <left style="thick">
        <color rgb="FFFF0000"/>
      </left>
      <right style="hair">
        <color indexed="64"/>
      </right>
      <top style="hair">
        <color indexed="64"/>
      </top>
      <bottom style="thin">
        <color indexed="64"/>
      </bottom>
      <diagonal/>
    </border>
    <border>
      <left style="thick">
        <color rgb="FFFF0000"/>
      </left>
      <right style="hair">
        <color indexed="64"/>
      </right>
      <top/>
      <bottom style="hair">
        <color indexed="64"/>
      </bottom>
      <diagonal/>
    </border>
    <border>
      <left style="thick">
        <color rgb="FFFF0000"/>
      </left>
      <right style="hair">
        <color indexed="64"/>
      </right>
      <top style="hair">
        <color indexed="64"/>
      </top>
      <bottom style="thick">
        <color rgb="FFFF0000"/>
      </bottom>
      <diagonal/>
    </border>
    <border>
      <left style="thin">
        <color indexed="64"/>
      </left>
      <right/>
      <top style="thin">
        <color indexed="64"/>
      </top>
      <bottom style="hair">
        <color indexed="64"/>
      </bottom>
      <diagonal/>
    </border>
    <border>
      <left style="thick">
        <color rgb="FFFF0000"/>
      </left>
      <right style="thick">
        <color rgb="FFFF0000"/>
      </right>
      <top style="thick">
        <color rgb="FFFF0000"/>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xf numFmtId="0" fontId="1" fillId="0" borderId="0"/>
    <xf numFmtId="9" fontId="1" fillId="0" borderId="0" applyFont="0" applyFill="0" applyBorder="0" applyAlignment="0" applyProtection="0"/>
    <xf numFmtId="9" fontId="2" fillId="0" borderId="0" applyFont="0" applyFill="0" applyBorder="0" applyAlignment="0" applyProtection="0"/>
  </cellStyleXfs>
  <cellXfs count="425">
    <xf numFmtId="0" fontId="0" fillId="0" borderId="0" xfId="0"/>
    <xf numFmtId="0" fontId="0" fillId="0" borderId="27" xfId="0" applyFont="1" applyBorder="1"/>
    <xf numFmtId="0" fontId="0" fillId="0" borderId="28" xfId="0" applyFont="1" applyBorder="1"/>
    <xf numFmtId="0" fontId="0" fillId="0" borderId="29" xfId="0" applyFont="1" applyBorder="1"/>
    <xf numFmtId="0" fontId="0" fillId="0" borderId="30" xfId="0" applyFont="1" applyBorder="1"/>
    <xf numFmtId="0" fontId="4" fillId="0" borderId="0" xfId="0" applyFont="1" applyBorder="1"/>
    <xf numFmtId="0" fontId="0" fillId="0" borderId="0" xfId="0" applyFont="1" applyBorder="1"/>
    <xf numFmtId="0" fontId="0" fillId="0" borderId="31" xfId="0" applyFont="1" applyBorder="1"/>
    <xf numFmtId="0" fontId="5" fillId="0" borderId="0" xfId="0" applyFont="1" applyBorder="1"/>
    <xf numFmtId="0" fontId="0" fillId="0" borderId="32" xfId="0" applyFont="1" applyBorder="1"/>
    <xf numFmtId="0" fontId="0" fillId="0" borderId="33" xfId="0" applyFont="1" applyBorder="1"/>
    <xf numFmtId="0" fontId="0" fillId="0" borderId="34" xfId="0" applyFont="1" applyBorder="1"/>
    <xf numFmtId="0" fontId="6" fillId="0" borderId="0" xfId="1" applyFont="1" applyBorder="1" applyProtection="1">
      <protection hidden="1"/>
    </xf>
    <xf numFmtId="0" fontId="2" fillId="0" borderId="0" xfId="0" applyFont="1" applyProtection="1">
      <protection hidden="1"/>
    </xf>
    <xf numFmtId="0" fontId="2" fillId="0" borderId="0" xfId="0" applyFont="1" applyAlignment="1" applyProtection="1">
      <alignment horizontal="center"/>
      <protection hidden="1"/>
    </xf>
    <xf numFmtId="0" fontId="2" fillId="0" borderId="0" xfId="0" applyFont="1" applyBorder="1" applyProtection="1">
      <protection hidden="1"/>
    </xf>
    <xf numFmtId="0" fontId="3" fillId="0" borderId="0" xfId="0" applyFont="1" applyAlignment="1" applyProtection="1">
      <protection hidden="1"/>
    </xf>
    <xf numFmtId="0" fontId="3" fillId="0" borderId="0" xfId="0" applyFont="1" applyAlignment="1" applyProtection="1">
      <alignment horizontal="right"/>
      <protection hidden="1"/>
    </xf>
    <xf numFmtId="0" fontId="3" fillId="0" borderId="0" xfId="0" applyFont="1" applyBorder="1" applyAlignment="1" applyProtection="1">
      <protection hidden="1"/>
    </xf>
    <xf numFmtId="0" fontId="3" fillId="0" borderId="0" xfId="0" applyFont="1" applyBorder="1" applyAlignment="1" applyProtection="1">
      <alignment horizontal="right"/>
      <protection hidden="1"/>
    </xf>
    <xf numFmtId="0" fontId="8" fillId="0" borderId="0" xfId="0" applyFont="1" applyBorder="1" applyAlignment="1" applyProtection="1">
      <protection hidden="1"/>
    </xf>
    <xf numFmtId="0" fontId="8" fillId="5" borderId="56" xfId="0" applyFont="1" applyFill="1" applyBorder="1" applyAlignment="1" applyProtection="1">
      <alignment horizontal="center" vertical="center"/>
      <protection hidden="1"/>
    </xf>
    <xf numFmtId="0" fontId="8" fillId="5" borderId="58" xfId="0" applyFont="1" applyFill="1" applyBorder="1" applyAlignment="1" applyProtection="1">
      <alignment horizontal="center" vertical="center"/>
      <protection hidden="1"/>
    </xf>
    <xf numFmtId="0" fontId="8" fillId="3" borderId="60" xfId="0" applyFont="1" applyFill="1" applyBorder="1" applyAlignment="1" applyProtection="1">
      <alignment horizontal="center" vertical="center"/>
      <protection hidden="1"/>
    </xf>
    <xf numFmtId="0" fontId="8" fillId="3" borderId="57" xfId="0" applyFont="1" applyFill="1" applyBorder="1" applyAlignment="1" applyProtection="1">
      <alignment horizontal="center" vertical="center"/>
      <protection hidden="1"/>
    </xf>
    <xf numFmtId="0" fontId="8" fillId="5" borderId="70" xfId="0" applyFont="1" applyFill="1" applyBorder="1" applyAlignment="1" applyProtection="1">
      <alignment horizontal="center" vertical="center"/>
      <protection hidden="1"/>
    </xf>
    <xf numFmtId="0" fontId="8" fillId="5" borderId="71" xfId="0" applyFont="1" applyFill="1" applyBorder="1" applyAlignment="1" applyProtection="1">
      <alignment horizontal="center" vertical="center"/>
      <protection hidden="1"/>
    </xf>
    <xf numFmtId="0" fontId="8" fillId="3" borderId="56" xfId="0" applyFont="1" applyFill="1" applyBorder="1" applyAlignment="1" applyProtection="1">
      <alignment horizontal="center" vertical="center"/>
      <protection hidden="1"/>
    </xf>
    <xf numFmtId="0" fontId="9" fillId="5" borderId="70" xfId="0" applyFont="1" applyFill="1" applyBorder="1" applyAlignment="1" applyProtection="1">
      <alignment horizontal="center" textRotation="90"/>
      <protection hidden="1"/>
    </xf>
    <xf numFmtId="0" fontId="9" fillId="5" borderId="71" xfId="0" applyFont="1" applyFill="1" applyBorder="1" applyAlignment="1" applyProtection="1">
      <alignment horizontal="center" textRotation="90"/>
      <protection hidden="1"/>
    </xf>
    <xf numFmtId="0" fontId="9" fillId="0" borderId="72" xfId="0" applyFont="1" applyBorder="1" applyAlignment="1" applyProtection="1">
      <alignment horizontal="center" textRotation="90"/>
      <protection hidden="1"/>
    </xf>
    <xf numFmtId="0" fontId="9" fillId="0" borderId="73" xfId="0" applyFont="1" applyBorder="1" applyAlignment="1" applyProtection="1">
      <alignment horizontal="center" textRotation="90"/>
      <protection hidden="1"/>
    </xf>
    <xf numFmtId="0" fontId="9" fillId="0" borderId="73" xfId="0" applyFont="1" applyBorder="1" applyAlignment="1" applyProtection="1">
      <alignment horizontal="center" textRotation="90" wrapText="1"/>
      <protection hidden="1"/>
    </xf>
    <xf numFmtId="0" fontId="9" fillId="0" borderId="70" xfId="0" applyFont="1" applyBorder="1" applyAlignment="1" applyProtection="1">
      <alignment horizontal="center" textRotation="90"/>
      <protection hidden="1"/>
    </xf>
    <xf numFmtId="0" fontId="8" fillId="0" borderId="10" xfId="0" applyFont="1" applyBorder="1" applyAlignment="1" applyProtection="1">
      <alignment horizontal="center" textRotation="90"/>
      <protection hidden="1"/>
    </xf>
    <xf numFmtId="0" fontId="9" fillId="0" borderId="0" xfId="0" applyFont="1" applyFill="1" applyBorder="1" applyProtection="1">
      <protection hidden="1"/>
    </xf>
    <xf numFmtId="0" fontId="9" fillId="0" borderId="0" xfId="0" applyFont="1" applyProtection="1">
      <protection hidden="1"/>
    </xf>
    <xf numFmtId="0" fontId="8" fillId="0" borderId="75" xfId="0" applyFont="1" applyFill="1" applyBorder="1" applyAlignment="1" applyProtection="1">
      <alignment horizontal="center"/>
      <protection hidden="1"/>
    </xf>
    <xf numFmtId="0" fontId="9" fillId="0" borderId="9" xfId="0" applyFont="1" applyBorder="1" applyProtection="1">
      <protection hidden="1"/>
    </xf>
    <xf numFmtId="0" fontId="9" fillId="0" borderId="69" xfId="0" applyFont="1" applyBorder="1" applyProtection="1">
      <protection hidden="1"/>
    </xf>
    <xf numFmtId="0" fontId="9" fillId="2" borderId="64" xfId="0" applyFont="1" applyFill="1" applyBorder="1" applyAlignment="1" applyProtection="1">
      <alignment horizontal="center" vertical="center"/>
      <protection hidden="1"/>
    </xf>
    <xf numFmtId="0" fontId="9" fillId="2" borderId="51" xfId="0" applyFont="1" applyFill="1" applyBorder="1" applyAlignment="1" applyProtection="1">
      <alignment horizontal="center" vertical="center"/>
      <protection hidden="1"/>
    </xf>
    <xf numFmtId="0" fontId="9" fillId="2" borderId="79" xfId="0" applyFont="1" applyFill="1" applyBorder="1" applyAlignment="1" applyProtection="1">
      <alignment horizontal="center" vertical="center"/>
      <protection hidden="1"/>
    </xf>
    <xf numFmtId="0" fontId="9" fillId="2" borderId="52" xfId="0" applyFont="1" applyFill="1" applyBorder="1" applyAlignment="1" applyProtection="1">
      <alignment horizontal="center" vertical="center"/>
      <protection hidden="1"/>
    </xf>
    <xf numFmtId="0" fontId="2" fillId="0" borderId="3" xfId="0" applyFont="1" applyBorder="1" applyProtection="1">
      <protection hidden="1"/>
    </xf>
    <xf numFmtId="0" fontId="2" fillId="0" borderId="75" xfId="0" applyFont="1" applyBorder="1" applyAlignment="1" applyProtection="1">
      <alignment horizontal="center"/>
      <protection hidden="1"/>
    </xf>
    <xf numFmtId="0" fontId="9" fillId="0" borderId="76" xfId="0" applyFont="1" applyBorder="1" applyProtection="1">
      <protection hidden="1"/>
    </xf>
    <xf numFmtId="0" fontId="2" fillId="7" borderId="76" xfId="0" applyFont="1" applyFill="1" applyBorder="1" applyProtection="1">
      <protection hidden="1"/>
    </xf>
    <xf numFmtId="0" fontId="9" fillId="0" borderId="77" xfId="0" applyFont="1" applyBorder="1" applyProtection="1">
      <protection hidden="1"/>
    </xf>
    <xf numFmtId="0" fontId="9" fillId="0" borderId="78" xfId="0" applyFont="1" applyBorder="1" applyProtection="1">
      <protection hidden="1"/>
    </xf>
    <xf numFmtId="0" fontId="3" fillId="0" borderId="0" xfId="0" applyFont="1" applyBorder="1" applyAlignment="1" applyProtection="1">
      <alignment horizontal="right" vertical="center"/>
      <protection hidden="1"/>
    </xf>
    <xf numFmtId="0" fontId="2" fillId="0" borderId="0" xfId="0" applyFont="1" applyBorder="1" applyAlignment="1" applyProtection="1">
      <alignment horizontal="center" vertical="center"/>
      <protection hidden="1"/>
    </xf>
    <xf numFmtId="0" fontId="9" fillId="7" borderId="3" xfId="0" applyFont="1" applyFill="1" applyBorder="1" applyAlignment="1" applyProtection="1">
      <alignment vertical="center" shrinkToFit="1"/>
      <protection hidden="1"/>
    </xf>
    <xf numFmtId="0" fontId="2" fillId="0" borderId="0" xfId="0" applyFont="1" applyBorder="1" applyAlignment="1" applyProtection="1">
      <alignment horizontal="center" vertical="center" shrinkToFit="1"/>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Fill="1" applyBorder="1" applyProtection="1">
      <protection hidden="1"/>
    </xf>
    <xf numFmtId="0" fontId="2" fillId="0" borderId="0" xfId="0" applyFont="1" applyFill="1" applyBorder="1" applyAlignment="1" applyProtection="1">
      <alignment horizontal="center"/>
      <protection hidden="1"/>
    </xf>
    <xf numFmtId="0" fontId="3" fillId="0" borderId="0" xfId="0" applyFont="1" applyAlignment="1" applyProtection="1">
      <alignment horizontal="right" vertical="center"/>
      <protection hidden="1"/>
    </xf>
    <xf numFmtId="9" fontId="9" fillId="7" borderId="9" xfId="0" applyNumberFormat="1" applyFont="1" applyFill="1" applyBorder="1" applyAlignment="1" applyProtection="1">
      <alignment horizontal="center" vertical="top" textRotation="90" shrinkToFit="1"/>
      <protection hidden="1"/>
    </xf>
    <xf numFmtId="9" fontId="2" fillId="0" borderId="0" xfId="0" applyNumberFormat="1" applyFont="1" applyBorder="1" applyAlignment="1" applyProtection="1">
      <alignment horizontal="center" vertical="top" textRotation="90" shrinkToFit="1"/>
      <protection hidden="1"/>
    </xf>
    <xf numFmtId="9" fontId="2" fillId="0" borderId="0" xfId="0" applyNumberFormat="1" applyFont="1" applyBorder="1" applyProtection="1">
      <protection hidden="1"/>
    </xf>
    <xf numFmtId="9" fontId="2" fillId="0" borderId="0" xfId="0" applyNumberFormat="1" applyFont="1" applyFill="1" applyBorder="1" applyProtection="1">
      <protection hidden="1"/>
    </xf>
    <xf numFmtId="0" fontId="2" fillId="0" borderId="0" xfId="0" applyFont="1" applyBorder="1" applyAlignment="1" applyProtection="1">
      <alignment horizontal="center"/>
      <protection hidden="1"/>
    </xf>
    <xf numFmtId="0" fontId="2" fillId="5" borderId="69" xfId="0" applyFont="1" applyFill="1" applyBorder="1" applyAlignment="1" applyProtection="1">
      <alignment horizontal="center" vertical="center"/>
      <protection hidden="1"/>
    </xf>
    <xf numFmtId="0" fontId="3" fillId="5" borderId="9" xfId="0" applyFont="1" applyFill="1" applyBorder="1" applyAlignment="1" applyProtection="1">
      <alignment horizontal="center"/>
      <protection hidden="1"/>
    </xf>
    <xf numFmtId="0" fontId="2" fillId="5" borderId="81" xfId="0" applyFont="1" applyFill="1" applyBorder="1" applyAlignment="1" applyProtection="1">
      <alignment horizontal="center" vertical="center"/>
      <protection hidden="1"/>
    </xf>
    <xf numFmtId="0" fontId="9" fillId="8" borderId="9" xfId="0" applyFont="1" applyFill="1" applyBorder="1" applyAlignment="1" applyProtection="1">
      <alignment horizontal="center" shrinkToFit="1"/>
      <protection hidden="1"/>
    </xf>
    <xf numFmtId="0" fontId="9" fillId="0" borderId="5"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shrinkToFit="1"/>
      <protection hidden="1"/>
    </xf>
    <xf numFmtId="0" fontId="9" fillId="0" borderId="35" xfId="0" applyFont="1" applyBorder="1" applyAlignment="1" applyProtection="1">
      <alignment horizontal="center" vertical="center" shrinkToFit="1"/>
      <protection hidden="1"/>
    </xf>
    <xf numFmtId="0" fontId="9" fillId="0" borderId="82" xfId="0" applyFont="1" applyBorder="1" applyAlignment="1" applyProtection="1">
      <alignment horizontal="center" vertical="center" shrinkToFit="1"/>
      <protection hidden="1"/>
    </xf>
    <xf numFmtId="9" fontId="2" fillId="0" borderId="0" xfId="3" applyFont="1" applyBorder="1" applyAlignment="1" applyProtection="1">
      <alignment horizontal="center"/>
      <protection hidden="1"/>
    </xf>
    <xf numFmtId="0" fontId="0" fillId="5" borderId="40" xfId="0" applyFont="1" applyFill="1" applyBorder="1" applyAlignment="1" applyProtection="1">
      <alignment horizontal="center"/>
      <protection locked="0" hidden="1"/>
    </xf>
    <xf numFmtId="0" fontId="2" fillId="5" borderId="42" xfId="0" applyFont="1" applyFill="1" applyBorder="1" applyAlignment="1" applyProtection="1">
      <alignment horizontal="center"/>
      <protection locked="0" hidden="1"/>
    </xf>
    <xf numFmtId="0" fontId="0" fillId="5" borderId="43" xfId="0" applyFont="1" applyFill="1" applyBorder="1" applyAlignment="1" applyProtection="1">
      <alignment horizontal="center"/>
      <protection locked="0" hidden="1"/>
    </xf>
    <xf numFmtId="0" fontId="2" fillId="5" borderId="45" xfId="0" applyFont="1" applyFill="1" applyBorder="1" applyAlignment="1" applyProtection="1">
      <alignment horizontal="center"/>
      <protection locked="0" hidden="1"/>
    </xf>
    <xf numFmtId="0" fontId="0" fillId="5" borderId="46" xfId="0" applyFont="1" applyFill="1" applyBorder="1" applyAlignment="1" applyProtection="1">
      <alignment horizontal="center"/>
      <protection locked="0" hidden="1"/>
    </xf>
    <xf numFmtId="0" fontId="2" fillId="5" borderId="48" xfId="0" applyFont="1" applyFill="1" applyBorder="1" applyAlignment="1" applyProtection="1">
      <alignment horizontal="center"/>
      <protection locked="0" hidden="1"/>
    </xf>
    <xf numFmtId="0" fontId="2" fillId="5" borderId="40" xfId="0" applyFont="1" applyFill="1" applyBorder="1" applyAlignment="1" applyProtection="1">
      <alignment horizontal="center"/>
      <protection locked="0" hidden="1"/>
    </xf>
    <xf numFmtId="0" fontId="0" fillId="5" borderId="42" xfId="0" applyFont="1" applyFill="1" applyBorder="1" applyAlignment="1" applyProtection="1">
      <alignment horizontal="center"/>
      <protection locked="0" hidden="1"/>
    </xf>
    <xf numFmtId="0" fontId="2" fillId="5" borderId="43" xfId="0" applyFont="1" applyFill="1" applyBorder="1" applyAlignment="1" applyProtection="1">
      <alignment horizontal="center"/>
      <protection locked="0" hidden="1"/>
    </xf>
    <xf numFmtId="0" fontId="0" fillId="5" borderId="45" xfId="0" applyFont="1" applyFill="1" applyBorder="1" applyAlignment="1" applyProtection="1">
      <alignment horizontal="center"/>
      <protection locked="0" hidden="1"/>
    </xf>
    <xf numFmtId="0" fontId="2" fillId="5" borderId="46" xfId="0" applyFont="1" applyFill="1" applyBorder="1" applyAlignment="1" applyProtection="1">
      <alignment horizontal="center"/>
      <protection locked="0" hidden="1"/>
    </xf>
    <xf numFmtId="0" fontId="0" fillId="5" borderId="48" xfId="0" applyFont="1" applyFill="1" applyBorder="1" applyAlignment="1" applyProtection="1">
      <alignment horizontal="center"/>
      <protection locked="0" hidden="1"/>
    </xf>
    <xf numFmtId="0" fontId="10" fillId="0" borderId="0" xfId="0" applyFont="1" applyProtection="1">
      <protection hidden="1"/>
    </xf>
    <xf numFmtId="0" fontId="10" fillId="0" borderId="0" xfId="0" applyFont="1" applyAlignment="1" applyProtection="1">
      <alignment vertical="top"/>
      <protection hidden="1"/>
    </xf>
    <xf numFmtId="0" fontId="0" fillId="5" borderId="81" xfId="0" applyFont="1" applyFill="1" applyBorder="1" applyAlignment="1" applyProtection="1">
      <alignment horizontal="center"/>
      <protection hidden="1"/>
    </xf>
    <xf numFmtId="0" fontId="0" fillId="5" borderId="80" xfId="0" applyFont="1" applyFill="1" applyBorder="1" applyProtection="1">
      <protection hidden="1"/>
    </xf>
    <xf numFmtId="0" fontId="0" fillId="5" borderId="3" xfId="0" applyFont="1" applyFill="1" applyBorder="1" applyProtection="1">
      <protection hidden="1"/>
    </xf>
    <xf numFmtId="0" fontId="3" fillId="0" borderId="0" xfId="0" applyFont="1" applyAlignment="1" applyProtection="1">
      <alignment horizontal="right" vertical="top"/>
      <protection hidden="1"/>
    </xf>
    <xf numFmtId="0" fontId="9" fillId="0" borderId="36"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0" fillId="0" borderId="0" xfId="0" applyFont="1" applyAlignment="1" applyProtection="1">
      <alignment wrapText="1"/>
      <protection hidden="1"/>
    </xf>
    <xf numFmtId="0" fontId="0" fillId="0" borderId="0" xfId="0" applyFont="1" applyProtection="1">
      <protection hidden="1"/>
    </xf>
    <xf numFmtId="0" fontId="18" fillId="0" borderId="0" xfId="0" applyFont="1" applyAlignment="1" applyProtection="1">
      <alignment vertical="top"/>
      <protection hidden="1"/>
    </xf>
    <xf numFmtId="0" fontId="21" fillId="0" borderId="0" xfId="0" applyFont="1" applyAlignment="1" applyProtection="1">
      <alignment horizontal="center" vertical="center" wrapText="1"/>
      <protection hidden="1"/>
    </xf>
    <xf numFmtId="0" fontId="3" fillId="0" borderId="0" xfId="0" applyFont="1" applyFill="1" applyAlignment="1" applyProtection="1">
      <alignment horizontal="left" vertical="top"/>
      <protection hidden="1"/>
    </xf>
    <xf numFmtId="0" fontId="0" fillId="5"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applyFont="1" applyAlignment="1" applyProtection="1">
      <alignment vertical="center"/>
      <protection hidden="1"/>
    </xf>
    <xf numFmtId="0" fontId="0" fillId="0" borderId="9" xfId="0" applyFont="1" applyBorder="1" applyAlignment="1" applyProtection="1">
      <alignment vertical="center"/>
      <protection hidden="1"/>
    </xf>
    <xf numFmtId="0" fontId="0" fillId="0" borderId="0" xfId="0" applyFont="1" applyBorder="1" applyAlignment="1" applyProtection="1">
      <alignment vertical="center"/>
      <protection hidden="1"/>
    </xf>
    <xf numFmtId="0" fontId="0" fillId="5" borderId="11" xfId="0" applyFont="1" applyFill="1" applyBorder="1" applyAlignment="1" applyProtection="1">
      <alignment vertical="center"/>
      <protection hidden="1"/>
    </xf>
    <xf numFmtId="49" fontId="0" fillId="0" borderId="0" xfId="0" applyNumberFormat="1" applyFont="1" applyAlignment="1" applyProtection="1">
      <alignment vertical="center"/>
      <protection hidden="1"/>
    </xf>
    <xf numFmtId="0" fontId="0" fillId="5" borderId="12" xfId="0" applyFont="1" applyFill="1" applyBorder="1" applyAlignment="1" applyProtection="1">
      <alignment vertical="center"/>
      <protection hidden="1"/>
    </xf>
    <xf numFmtId="0" fontId="0" fillId="0" borderId="13" xfId="0" applyFont="1" applyFill="1" applyBorder="1" applyAlignment="1" applyProtection="1">
      <alignment vertical="center"/>
      <protection hidden="1"/>
    </xf>
    <xf numFmtId="0" fontId="0" fillId="0" borderId="0" xfId="0" applyFont="1" applyAlignment="1" applyProtection="1">
      <alignment horizontal="left" vertical="center" wrapText="1"/>
      <protection hidden="1"/>
    </xf>
    <xf numFmtId="0" fontId="0" fillId="0" borderId="13" xfId="0" applyFont="1" applyBorder="1" applyAlignment="1" applyProtection="1">
      <alignment vertical="center"/>
      <protection hidden="1"/>
    </xf>
    <xf numFmtId="0" fontId="3" fillId="0" borderId="0" xfId="0" applyFont="1" applyFill="1" applyAlignment="1" applyProtection="1">
      <alignment vertical="center"/>
      <protection hidden="1"/>
    </xf>
    <xf numFmtId="0" fontId="3" fillId="0" borderId="13" xfId="0" applyFont="1" applyFill="1" applyBorder="1" applyAlignment="1" applyProtection="1">
      <alignment vertical="center"/>
      <protection hidden="1"/>
    </xf>
    <xf numFmtId="0" fontId="0" fillId="0" borderId="0" xfId="0" applyFont="1" applyAlignment="1" applyProtection="1">
      <alignment horizontal="left" vertical="center"/>
      <protection hidden="1"/>
    </xf>
    <xf numFmtId="0" fontId="3" fillId="4" borderId="0" xfId="0" applyFont="1" applyFill="1" applyAlignment="1" applyProtection="1">
      <alignment vertical="center"/>
      <protection hidden="1"/>
    </xf>
    <xf numFmtId="0" fontId="16" fillId="0" borderId="0" xfId="0" applyFont="1" applyAlignment="1" applyProtection="1">
      <alignment vertical="center"/>
      <protection hidden="1"/>
    </xf>
    <xf numFmtId="0" fontId="3" fillId="9" borderId="0" xfId="0" applyFont="1" applyFill="1" applyAlignment="1" applyProtection="1">
      <alignment vertical="center"/>
      <protection hidden="1"/>
    </xf>
    <xf numFmtId="0" fontId="3" fillId="0" borderId="0" xfId="0" applyFont="1" applyAlignment="1" applyProtection="1">
      <alignment vertical="center"/>
      <protection hidden="1"/>
    </xf>
    <xf numFmtId="0" fontId="17" fillId="0" borderId="0" xfId="0" applyFont="1" applyAlignment="1" applyProtection="1">
      <alignment vertical="center"/>
      <protection hidden="1"/>
    </xf>
    <xf numFmtId="0" fontId="0" fillId="0" borderId="0"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106" xfId="0" applyFont="1" applyFill="1" applyBorder="1" applyAlignment="1" applyProtection="1">
      <alignment vertical="center"/>
      <protection hidden="1"/>
    </xf>
    <xf numFmtId="0" fontId="0" fillId="0" borderId="26" xfId="0" applyFont="1" applyBorder="1" applyProtection="1">
      <protection hidden="1"/>
    </xf>
    <xf numFmtId="0" fontId="0" fillId="0" borderId="0" xfId="0" applyFont="1" applyBorder="1" applyProtection="1">
      <protection hidden="1"/>
    </xf>
    <xf numFmtId="0" fontId="0" fillId="0" borderId="0" xfId="0" applyFont="1" applyFill="1" applyProtection="1">
      <protection hidden="1"/>
    </xf>
    <xf numFmtId="0" fontId="0" fillId="5" borderId="14" xfId="0" applyFont="1" applyFill="1" applyBorder="1" applyAlignment="1" applyProtection="1">
      <alignment vertical="center"/>
      <protection locked="0" hidden="1"/>
    </xf>
    <xf numFmtId="0" fontId="0" fillId="5" borderId="16" xfId="0" applyFont="1" applyFill="1" applyBorder="1" applyAlignment="1" applyProtection="1">
      <alignment vertical="center"/>
      <protection locked="0" hidden="1"/>
    </xf>
    <xf numFmtId="0" fontId="0" fillId="5" borderId="17" xfId="0" applyFont="1" applyFill="1" applyBorder="1" applyAlignment="1" applyProtection="1">
      <alignment vertical="center"/>
      <protection locked="0" hidden="1"/>
    </xf>
    <xf numFmtId="0" fontId="0" fillId="5" borderId="18" xfId="0" applyFont="1" applyFill="1" applyBorder="1" applyAlignment="1" applyProtection="1">
      <alignment vertical="center"/>
      <protection locked="0" hidden="1"/>
    </xf>
    <xf numFmtId="0" fontId="0" fillId="5" borderId="9" xfId="0" applyFont="1" applyFill="1" applyBorder="1" applyAlignment="1" applyProtection="1">
      <alignment vertical="center"/>
      <protection locked="0" hidden="1"/>
    </xf>
    <xf numFmtId="0" fontId="0" fillId="5" borderId="19" xfId="0" applyFont="1" applyFill="1" applyBorder="1" applyAlignment="1" applyProtection="1">
      <alignment vertical="center"/>
      <protection locked="0" hidden="1"/>
    </xf>
    <xf numFmtId="0" fontId="0" fillId="0" borderId="20" xfId="0" applyFont="1" applyBorder="1" applyAlignment="1" applyProtection="1">
      <alignment vertical="center"/>
      <protection locked="0" hidden="1"/>
    </xf>
    <xf numFmtId="0" fontId="0" fillId="0" borderId="0" xfId="0" applyFont="1" applyBorder="1" applyAlignment="1" applyProtection="1">
      <alignment vertical="center"/>
      <protection locked="0" hidden="1"/>
    </xf>
    <xf numFmtId="0" fontId="0" fillId="0" borderId="21" xfId="0" applyFont="1" applyBorder="1" applyAlignment="1" applyProtection="1">
      <alignment vertical="center"/>
      <protection locked="0" hidden="1"/>
    </xf>
    <xf numFmtId="0" fontId="3" fillId="0" borderId="20" xfId="0" applyFont="1" applyFill="1" applyBorder="1" applyAlignment="1" applyProtection="1">
      <alignment vertical="center"/>
      <protection locked="0" hidden="1"/>
    </xf>
    <xf numFmtId="0" fontId="3" fillId="0" borderId="0" xfId="0" applyFont="1" applyFill="1" applyBorder="1" applyAlignment="1" applyProtection="1">
      <alignment vertical="center"/>
      <protection locked="0" hidden="1"/>
    </xf>
    <xf numFmtId="0" fontId="3" fillId="0" borderId="21" xfId="0" applyFont="1" applyFill="1" applyBorder="1" applyAlignment="1" applyProtection="1">
      <alignment vertical="center"/>
      <protection locked="0" hidden="1"/>
    </xf>
    <xf numFmtId="0" fontId="0" fillId="0" borderId="21" xfId="0" applyFont="1" applyFill="1" applyBorder="1" applyAlignment="1" applyProtection="1">
      <alignment vertical="center"/>
      <protection locked="0" hidden="1"/>
    </xf>
    <xf numFmtId="0" fontId="0" fillId="0" borderId="20" xfId="0" applyFont="1" applyFill="1" applyBorder="1" applyAlignment="1" applyProtection="1">
      <alignment vertical="center"/>
      <protection locked="0" hidden="1"/>
    </xf>
    <xf numFmtId="0" fontId="0" fillId="0" borderId="0" xfId="0" applyFont="1" applyFill="1" applyBorder="1" applyAlignment="1" applyProtection="1">
      <alignment vertical="center"/>
      <protection locked="0" hidden="1"/>
    </xf>
    <xf numFmtId="0" fontId="0" fillId="0" borderId="107" xfId="0" applyFont="1" applyFill="1" applyBorder="1" applyAlignment="1" applyProtection="1">
      <alignment vertical="center"/>
      <protection locked="0" hidden="1"/>
    </xf>
    <xf numFmtId="0" fontId="0" fillId="0" borderId="37" xfId="0" applyFont="1" applyFill="1" applyBorder="1" applyAlignment="1" applyProtection="1">
      <alignment vertical="center"/>
      <protection locked="0" hidden="1"/>
    </xf>
    <xf numFmtId="0" fontId="0" fillId="0" borderId="108" xfId="0" applyFont="1" applyFill="1" applyBorder="1" applyAlignment="1" applyProtection="1">
      <alignment vertical="center"/>
      <protection locked="0" hidden="1"/>
    </xf>
    <xf numFmtId="0" fontId="0" fillId="5" borderId="22" xfId="0" applyFont="1" applyFill="1" applyBorder="1" applyAlignment="1" applyProtection="1">
      <alignment vertical="center"/>
      <protection locked="0" hidden="1"/>
    </xf>
    <xf numFmtId="0" fontId="0" fillId="5" borderId="24" xfId="0" applyFont="1" applyFill="1" applyBorder="1" applyAlignment="1" applyProtection="1">
      <alignment vertical="center"/>
      <protection locked="0" hidden="1"/>
    </xf>
    <xf numFmtId="0" fontId="0" fillId="5" borderId="25" xfId="0" applyFont="1" applyFill="1" applyBorder="1" applyAlignment="1" applyProtection="1">
      <alignment vertical="center"/>
      <protection locked="0" hidden="1"/>
    </xf>
    <xf numFmtId="0" fontId="9" fillId="0" borderId="53" xfId="0" applyFont="1" applyBorder="1" applyAlignment="1" applyProtection="1">
      <alignment horizontal="center"/>
      <protection locked="0" hidden="1"/>
    </xf>
    <xf numFmtId="0" fontId="9" fillId="0" borderId="41" xfId="0" applyFont="1" applyBorder="1" applyAlignment="1" applyProtection="1">
      <alignment horizontal="center"/>
      <protection locked="0" hidden="1"/>
    </xf>
    <xf numFmtId="0" fontId="9" fillId="0" borderId="49" xfId="0" applyFont="1" applyBorder="1" applyAlignment="1" applyProtection="1">
      <alignment horizontal="center"/>
      <protection locked="0" hidden="1"/>
    </xf>
    <xf numFmtId="0" fontId="9" fillId="0" borderId="54" xfId="0" applyFont="1" applyBorder="1" applyAlignment="1" applyProtection="1">
      <alignment horizontal="center"/>
      <protection locked="0" hidden="1"/>
    </xf>
    <xf numFmtId="0" fontId="9" fillId="0" borderId="44" xfId="0" applyFont="1" applyBorder="1" applyAlignment="1" applyProtection="1">
      <alignment horizontal="center"/>
      <protection locked="0" hidden="1"/>
    </xf>
    <xf numFmtId="0" fontId="9" fillId="0" borderId="50" xfId="0" applyFont="1" applyBorder="1" applyAlignment="1" applyProtection="1">
      <alignment horizontal="center"/>
      <protection locked="0" hidden="1"/>
    </xf>
    <xf numFmtId="0" fontId="9" fillId="0" borderId="55" xfId="0" applyFont="1" applyBorder="1" applyAlignment="1" applyProtection="1">
      <alignment horizontal="center"/>
      <protection locked="0" hidden="1"/>
    </xf>
    <xf numFmtId="0" fontId="9" fillId="0" borderId="47" xfId="0" applyFont="1" applyBorder="1" applyAlignment="1" applyProtection="1">
      <alignment horizontal="center"/>
      <protection locked="0" hidden="1"/>
    </xf>
    <xf numFmtId="0" fontId="9" fillId="0" borderId="61" xfId="0" applyFont="1" applyBorder="1" applyAlignment="1" applyProtection="1">
      <alignment horizontal="center"/>
      <protection locked="0" hidden="1"/>
    </xf>
    <xf numFmtId="0" fontId="2" fillId="0" borderId="41" xfId="0" applyFont="1" applyBorder="1" applyAlignment="1" applyProtection="1">
      <alignment horizontal="center"/>
      <protection locked="0" hidden="1"/>
    </xf>
    <xf numFmtId="0" fontId="2" fillId="0" borderId="49" xfId="0" applyFont="1" applyBorder="1" applyAlignment="1" applyProtection="1">
      <alignment horizontal="center"/>
      <protection locked="0" hidden="1"/>
    </xf>
    <xf numFmtId="0" fontId="2" fillId="0" borderId="44" xfId="0" applyFont="1" applyBorder="1" applyAlignment="1" applyProtection="1">
      <alignment horizontal="center"/>
      <protection locked="0" hidden="1"/>
    </xf>
    <xf numFmtId="0" fontId="2" fillId="0" borderId="50" xfId="0" applyFont="1" applyBorder="1" applyAlignment="1" applyProtection="1">
      <alignment horizontal="center"/>
      <protection locked="0" hidden="1"/>
    </xf>
    <xf numFmtId="0" fontId="2" fillId="0" borderId="47" xfId="0" applyFont="1" applyBorder="1" applyAlignment="1" applyProtection="1">
      <alignment horizontal="center"/>
      <protection locked="0" hidden="1"/>
    </xf>
    <xf numFmtId="0" fontId="2" fillId="0" borderId="61" xfId="0" applyFont="1" applyBorder="1" applyAlignment="1" applyProtection="1">
      <alignment horizontal="center"/>
      <protection locked="0" hidden="1"/>
    </xf>
    <xf numFmtId="0" fontId="2" fillId="0" borderId="37" xfId="0" applyFont="1" applyBorder="1" applyAlignment="1" applyProtection="1">
      <protection hidden="1"/>
    </xf>
    <xf numFmtId="0" fontId="0" fillId="10" borderId="0" xfId="0" applyFont="1" applyFill="1" applyAlignment="1" applyProtection="1">
      <alignment horizontal="left" vertical="center"/>
      <protection hidden="1"/>
    </xf>
    <xf numFmtId="0" fontId="17" fillId="5" borderId="0" xfId="0" applyFont="1" applyFill="1" applyAlignment="1" applyProtection="1">
      <alignment horizontal="left" vertical="center"/>
      <protection hidden="1"/>
    </xf>
    <xf numFmtId="0" fontId="0" fillId="5" borderId="0" xfId="0" applyFont="1" applyFill="1" applyAlignment="1" applyProtection="1">
      <alignment horizontal="left" vertical="center"/>
      <protection hidden="1"/>
    </xf>
    <xf numFmtId="0" fontId="16" fillId="5" borderId="0" xfId="0" applyFont="1" applyFill="1" applyAlignment="1" applyProtection="1">
      <alignment horizontal="left" vertical="center" wrapText="1"/>
      <protection hidden="1"/>
    </xf>
    <xf numFmtId="0" fontId="2" fillId="0" borderId="0" xfId="0" applyFont="1" applyAlignment="1" applyProtection="1">
      <alignment horizontal="left" wrapText="1"/>
      <protection hidden="1"/>
    </xf>
    <xf numFmtId="0" fontId="22" fillId="0" borderId="0" xfId="0" applyFont="1" applyFill="1" applyBorder="1" applyAlignment="1" applyProtection="1">
      <alignment horizontal="left"/>
      <protection hidden="1"/>
    </xf>
    <xf numFmtId="0" fontId="9" fillId="0" borderId="36" xfId="0" applyFont="1" applyBorder="1" applyAlignment="1" applyProtection="1">
      <alignment vertical="center"/>
      <protection hidden="1"/>
    </xf>
    <xf numFmtId="0" fontId="9" fillId="0" borderId="5" xfId="0" applyFont="1" applyBorder="1" applyAlignment="1" applyProtection="1">
      <alignment vertical="center"/>
      <protection hidden="1"/>
    </xf>
    <xf numFmtId="0" fontId="9" fillId="2" borderId="0" xfId="0" applyFont="1" applyFill="1" applyBorder="1" applyAlignment="1" applyProtection="1">
      <alignment horizontal="center" vertical="center"/>
      <protection hidden="1"/>
    </xf>
    <xf numFmtId="0" fontId="0" fillId="0" borderId="0" xfId="0" applyFill="1" applyBorder="1"/>
    <xf numFmtId="0" fontId="9" fillId="5" borderId="0" xfId="0" applyFont="1" applyFill="1" applyBorder="1" applyAlignment="1" applyProtection="1">
      <alignment horizontal="center" vertical="center"/>
      <protection hidden="1"/>
    </xf>
    <xf numFmtId="0" fontId="9" fillId="8" borderId="73" xfId="0" applyFont="1" applyFill="1" applyBorder="1" applyAlignment="1" applyProtection="1">
      <alignment horizontal="center" textRotation="90"/>
      <protection hidden="1"/>
    </xf>
    <xf numFmtId="0" fontId="9" fillId="8" borderId="51" xfId="0" applyFont="1" applyFill="1" applyBorder="1" applyAlignment="1" applyProtection="1">
      <alignment horizontal="center" vertical="center"/>
      <protection hidden="1"/>
    </xf>
    <xf numFmtId="0" fontId="9" fillId="8" borderId="0" xfId="0" applyFont="1" applyFill="1" applyBorder="1" applyAlignment="1" applyProtection="1">
      <alignment horizontal="center" vertical="center"/>
      <protection hidden="1"/>
    </xf>
    <xf numFmtId="0" fontId="8" fillId="11" borderId="80" xfId="0" applyFont="1" applyFill="1" applyBorder="1" applyAlignment="1" applyProtection="1">
      <alignment vertical="center" wrapText="1"/>
      <protection hidden="1"/>
    </xf>
    <xf numFmtId="0" fontId="8" fillId="11" borderId="37" xfId="0" applyFont="1" applyFill="1" applyBorder="1" applyAlignment="1" applyProtection="1">
      <alignment vertical="center"/>
      <protection hidden="1"/>
    </xf>
    <xf numFmtId="0" fontId="8" fillId="11" borderId="81" xfId="0" applyFont="1" applyFill="1" applyBorder="1" applyAlignment="1" applyProtection="1">
      <alignment vertical="center"/>
      <protection hidden="1"/>
    </xf>
    <xf numFmtId="0" fontId="8" fillId="11" borderId="35" xfId="0" applyFont="1" applyFill="1" applyBorder="1" applyAlignment="1" applyProtection="1">
      <alignment vertical="center"/>
      <protection hidden="1"/>
    </xf>
    <xf numFmtId="0" fontId="8" fillId="11" borderId="36" xfId="0" applyFont="1" applyFill="1" applyBorder="1" applyAlignment="1" applyProtection="1">
      <alignment vertical="center"/>
      <protection hidden="1"/>
    </xf>
    <xf numFmtId="0" fontId="8" fillId="11" borderId="5" xfId="0" applyFont="1" applyFill="1" applyBorder="1" applyAlignment="1" applyProtection="1">
      <alignment vertical="center"/>
      <protection hidden="1"/>
    </xf>
    <xf numFmtId="0" fontId="8" fillId="11" borderId="35" xfId="0" applyFont="1" applyFill="1" applyBorder="1" applyAlignment="1" applyProtection="1">
      <alignment vertical="center" wrapText="1"/>
      <protection hidden="1"/>
    </xf>
    <xf numFmtId="0" fontId="8" fillId="3" borderId="59" xfId="0" applyFont="1" applyFill="1" applyBorder="1" applyAlignment="1" applyProtection="1">
      <alignment vertical="center"/>
      <protection hidden="1"/>
    </xf>
    <xf numFmtId="9" fontId="9" fillId="2" borderId="0" xfId="3" applyFont="1" applyFill="1" applyBorder="1" applyAlignment="1" applyProtection="1">
      <alignment horizontal="center" vertical="center" shrinkToFit="1"/>
      <protection hidden="1"/>
    </xf>
    <xf numFmtId="9" fontId="9" fillId="5" borderId="0" xfId="3" applyFont="1" applyFill="1" applyBorder="1" applyAlignment="1" applyProtection="1">
      <alignment horizontal="center" vertical="center" shrinkToFit="1"/>
      <protection hidden="1"/>
    </xf>
    <xf numFmtId="9" fontId="8" fillId="0" borderId="0" xfId="3" applyFont="1" applyBorder="1" applyAlignment="1" applyProtection="1">
      <alignment shrinkToFit="1"/>
      <protection hidden="1"/>
    </xf>
    <xf numFmtId="0" fontId="14" fillId="0" borderId="0" xfId="0" applyFont="1" applyAlignment="1" applyProtection="1">
      <alignment horizontal="left" vertical="top" wrapText="1"/>
      <protection hidden="1"/>
    </xf>
    <xf numFmtId="0" fontId="9" fillId="12" borderId="36" xfId="0" applyFont="1" applyFill="1" applyBorder="1" applyAlignment="1" applyProtection="1">
      <alignment horizontal="center" vertical="center"/>
      <protection hidden="1"/>
    </xf>
    <xf numFmtId="0" fontId="9" fillId="13" borderId="35" xfId="0" applyFont="1" applyFill="1" applyBorder="1" applyAlignment="1" applyProtection="1">
      <alignment horizontal="center" vertical="center"/>
      <protection hidden="1"/>
    </xf>
    <xf numFmtId="0" fontId="9" fillId="13" borderId="36" xfId="0" applyFont="1" applyFill="1" applyBorder="1" applyAlignment="1" applyProtection="1">
      <alignment horizontal="center" vertical="center"/>
      <protection hidden="1"/>
    </xf>
    <xf numFmtId="9" fontId="9" fillId="13" borderId="0" xfId="3" applyFont="1" applyFill="1" applyBorder="1" applyAlignment="1" applyProtection="1">
      <alignment horizontal="center" vertical="center" shrinkToFit="1"/>
      <protection hidden="1"/>
    </xf>
    <xf numFmtId="9" fontId="9" fillId="12" borderId="0" xfId="3" applyFont="1" applyFill="1" applyBorder="1" applyAlignment="1" applyProtection="1">
      <alignment horizontal="center" vertical="center" shrinkToFit="1"/>
      <protection hidden="1"/>
    </xf>
    <xf numFmtId="0" fontId="9" fillId="15" borderId="36" xfId="0" applyFont="1" applyFill="1" applyBorder="1" applyAlignment="1" applyProtection="1">
      <alignment horizontal="center" vertical="center"/>
      <protection hidden="1"/>
    </xf>
    <xf numFmtId="0" fontId="9" fillId="15" borderId="35" xfId="0" applyFont="1" applyFill="1" applyBorder="1" applyAlignment="1" applyProtection="1">
      <alignment horizontal="center" vertical="center"/>
      <protection hidden="1"/>
    </xf>
    <xf numFmtId="0" fontId="3" fillId="0" borderId="0" xfId="0" applyFont="1"/>
    <xf numFmtId="0" fontId="0" fillId="0" borderId="0" xfId="0" applyAlignment="1">
      <alignment horizontal="center"/>
    </xf>
    <xf numFmtId="0" fontId="9" fillId="5" borderId="67" xfId="0" applyFont="1" applyFill="1" applyBorder="1" applyAlignment="1" applyProtection="1">
      <alignment vertical="center"/>
      <protection hidden="1"/>
    </xf>
    <xf numFmtId="0" fontId="9" fillId="5" borderId="69" xfId="0" applyFont="1" applyFill="1" applyBorder="1" applyAlignment="1" applyProtection="1">
      <alignment vertical="center"/>
      <protection hidden="1"/>
    </xf>
    <xf numFmtId="0" fontId="0" fillId="0" borderId="0" xfId="0" applyAlignment="1">
      <alignment vertical="center"/>
    </xf>
    <xf numFmtId="0" fontId="3" fillId="0" borderId="111" xfId="0" applyFont="1" applyBorder="1"/>
    <xf numFmtId="0" fontId="0" fillId="0" borderId="111" xfId="0" applyBorder="1"/>
    <xf numFmtId="0" fontId="0" fillId="0" borderId="111" xfId="0" applyBorder="1" applyAlignment="1">
      <alignment horizontal="center"/>
    </xf>
    <xf numFmtId="0" fontId="0" fillId="0" borderId="112" xfId="0" applyBorder="1" applyAlignment="1">
      <alignment horizontal="center"/>
    </xf>
    <xf numFmtId="0" fontId="0" fillId="0" borderId="113" xfId="0" applyBorder="1"/>
    <xf numFmtId="0" fontId="0" fillId="0" borderId="0" xfId="0" applyBorder="1"/>
    <xf numFmtId="0" fontId="0" fillId="0" borderId="0" xfId="0" applyBorder="1" applyAlignment="1">
      <alignment horizontal="center"/>
    </xf>
    <xf numFmtId="0" fontId="0" fillId="0" borderId="114" xfId="0" applyBorder="1" applyAlignment="1">
      <alignment horizontal="center"/>
    </xf>
    <xf numFmtId="0" fontId="0" fillId="0" borderId="0" xfId="0" applyBorder="1" applyAlignment="1">
      <alignment horizontal="center" wrapText="1"/>
    </xf>
    <xf numFmtId="9" fontId="0" fillId="0" borderId="0" xfId="0" applyNumberFormat="1" applyBorder="1" applyAlignment="1">
      <alignment horizontal="center"/>
    </xf>
    <xf numFmtId="9" fontId="0" fillId="0" borderId="114" xfId="0" applyNumberFormat="1" applyBorder="1" applyAlignment="1">
      <alignment horizontal="center"/>
    </xf>
    <xf numFmtId="0" fontId="0" fillId="0" borderId="0" xfId="0" applyBorder="1" applyAlignment="1">
      <alignment horizontal="left" wrapText="1"/>
    </xf>
    <xf numFmtId="0" fontId="0" fillId="0" borderId="115" xfId="0" applyBorder="1"/>
    <xf numFmtId="0" fontId="0" fillId="0" borderId="116" xfId="0" applyBorder="1" applyAlignment="1">
      <alignment horizontal="center" wrapText="1"/>
    </xf>
    <xf numFmtId="0" fontId="0" fillId="0" borderId="116" xfId="0" applyBorder="1" applyAlignment="1">
      <alignment horizontal="center"/>
    </xf>
    <xf numFmtId="9" fontId="0" fillId="0" borderId="117" xfId="0" applyNumberFormat="1" applyBorder="1" applyAlignment="1">
      <alignment horizontal="center"/>
    </xf>
    <xf numFmtId="0" fontId="0" fillId="0" borderId="112" xfId="0" applyBorder="1"/>
    <xf numFmtId="0" fontId="0" fillId="0" borderId="117" xfId="0" applyBorder="1" applyAlignment="1">
      <alignment horizontal="center"/>
    </xf>
    <xf numFmtId="0" fontId="3" fillId="0" borderId="110" xfId="0" applyFont="1" applyBorder="1"/>
    <xf numFmtId="0" fontId="0" fillId="6" borderId="113" xfId="0" applyFill="1" applyBorder="1" applyAlignment="1">
      <alignment horizontal="center"/>
    </xf>
    <xf numFmtId="0" fontId="0" fillId="6" borderId="0" xfId="0" applyFill="1" applyBorder="1" applyAlignment="1">
      <alignment horizontal="center" wrapText="1"/>
    </xf>
    <xf numFmtId="0" fontId="0" fillId="6" borderId="0" xfId="0" applyFill="1" applyBorder="1" applyAlignment="1">
      <alignment horizontal="center"/>
    </xf>
    <xf numFmtId="0" fontId="0" fillId="6" borderId="114" xfId="0" applyFill="1" applyBorder="1" applyAlignment="1">
      <alignment horizontal="center"/>
    </xf>
    <xf numFmtId="9" fontId="0" fillId="6" borderId="0" xfId="0" applyNumberFormat="1" applyFill="1" applyBorder="1" applyAlignment="1">
      <alignment horizontal="center"/>
    </xf>
    <xf numFmtId="9" fontId="0" fillId="6" borderId="114" xfId="0" applyNumberFormat="1" applyFill="1" applyBorder="1" applyAlignment="1">
      <alignment horizontal="center"/>
    </xf>
    <xf numFmtId="0" fontId="0" fillId="0" borderId="113" xfId="0" applyFill="1" applyBorder="1" applyAlignment="1">
      <alignment horizontal="center"/>
    </xf>
    <xf numFmtId="0" fontId="0" fillId="0" borderId="0" xfId="0" applyFill="1" applyBorder="1" applyAlignment="1">
      <alignment horizontal="center" wrapText="1"/>
    </xf>
    <xf numFmtId="0" fontId="0" fillId="11" borderId="0" xfId="0" applyFill="1" applyBorder="1" applyAlignment="1">
      <alignment horizontal="center"/>
    </xf>
    <xf numFmtId="0" fontId="0" fillId="11" borderId="114" xfId="0" applyFill="1" applyBorder="1" applyAlignment="1">
      <alignment horizontal="center"/>
    </xf>
    <xf numFmtId="0" fontId="0" fillId="11" borderId="113" xfId="0" applyFill="1" applyBorder="1"/>
    <xf numFmtId="0" fontId="0" fillId="11" borderId="0" xfId="0" applyFill="1" applyBorder="1" applyAlignment="1">
      <alignment horizontal="center" wrapText="1"/>
    </xf>
    <xf numFmtId="9" fontId="0" fillId="11" borderId="0" xfId="0" applyNumberFormat="1" applyFill="1" applyBorder="1" applyAlignment="1">
      <alignment horizontal="center"/>
    </xf>
    <xf numFmtId="9" fontId="0" fillId="11" borderId="114" xfId="0" applyNumberFormat="1" applyFill="1" applyBorder="1" applyAlignment="1">
      <alignment horizontal="center"/>
    </xf>
    <xf numFmtId="0" fontId="0" fillId="14" borderId="0" xfId="0" applyFill="1" applyBorder="1" applyAlignment="1">
      <alignment horizontal="center"/>
    </xf>
    <xf numFmtId="0" fontId="0" fillId="14" borderId="114" xfId="0" applyFill="1" applyBorder="1" applyAlignment="1">
      <alignment horizontal="center"/>
    </xf>
    <xf numFmtId="0" fontId="0" fillId="14" borderId="113" xfId="0" applyFill="1" applyBorder="1"/>
    <xf numFmtId="0" fontId="0" fillId="14" borderId="0" xfId="0" applyFill="1" applyBorder="1" applyAlignment="1">
      <alignment horizontal="center" wrapText="1"/>
    </xf>
    <xf numFmtId="9" fontId="0" fillId="14" borderId="0" xfId="0" applyNumberFormat="1" applyFill="1" applyBorder="1" applyAlignment="1">
      <alignment horizontal="center"/>
    </xf>
    <xf numFmtId="9" fontId="0" fillId="14" borderId="114" xfId="0" applyNumberFormat="1" applyFill="1" applyBorder="1" applyAlignment="1">
      <alignment horizontal="center"/>
    </xf>
    <xf numFmtId="0" fontId="0" fillId="14" borderId="115" xfId="0" applyFill="1" applyBorder="1"/>
    <xf numFmtId="0" fontId="0" fillId="14" borderId="116" xfId="0" applyFill="1" applyBorder="1" applyAlignment="1">
      <alignment horizontal="center" wrapText="1"/>
    </xf>
    <xf numFmtId="9" fontId="0" fillId="14" borderId="117" xfId="0" applyNumberFormat="1" applyFill="1" applyBorder="1" applyAlignment="1">
      <alignment horizontal="center"/>
    </xf>
    <xf numFmtId="0" fontId="0" fillId="0" borderId="9" xfId="0" applyBorder="1" applyAlignment="1">
      <alignment vertical="center" wrapText="1"/>
    </xf>
    <xf numFmtId="0" fontId="0" fillId="0" borderId="9" xfId="0" applyBorder="1" applyAlignment="1">
      <alignment horizontal="left" vertical="center" wrapText="1"/>
    </xf>
    <xf numFmtId="0" fontId="3" fillId="0" borderId="3" xfId="0" applyFont="1" applyBorder="1" applyAlignment="1">
      <alignment horizontal="center" vertical="center" wrapText="1"/>
    </xf>
    <xf numFmtId="0" fontId="10" fillId="0" borderId="0" xfId="0" applyFont="1"/>
    <xf numFmtId="0" fontId="18" fillId="0" borderId="0" xfId="0" applyFont="1"/>
    <xf numFmtId="0" fontId="0" fillId="0" borderId="0" xfId="0" applyFont="1" applyAlignment="1" applyProtection="1">
      <alignment horizontal="center"/>
      <protection hidden="1"/>
    </xf>
    <xf numFmtId="0" fontId="2" fillId="5" borderId="118" xfId="0" applyFont="1" applyFill="1" applyBorder="1" applyAlignment="1" applyProtection="1">
      <alignment horizontal="center"/>
      <protection locked="0" hidden="1"/>
    </xf>
    <xf numFmtId="0" fontId="2" fillId="5" borderId="119" xfId="0" applyFont="1" applyFill="1" applyBorder="1" applyAlignment="1" applyProtection="1">
      <alignment horizontal="center"/>
      <protection locked="0" hidden="1"/>
    </xf>
    <xf numFmtId="0" fontId="9" fillId="0" borderId="120" xfId="0" applyFont="1" applyBorder="1" applyProtection="1">
      <protection locked="0" hidden="1"/>
    </xf>
    <xf numFmtId="0" fontId="0" fillId="5" borderId="121" xfId="0" applyFont="1" applyFill="1" applyBorder="1" applyAlignment="1" applyProtection="1">
      <alignment horizontal="center"/>
      <protection locked="0" hidden="1"/>
    </xf>
    <xf numFmtId="0" fontId="0" fillId="5" borderId="118" xfId="0" applyFont="1" applyFill="1" applyBorder="1" applyAlignment="1" applyProtection="1">
      <alignment horizontal="center"/>
      <protection locked="0" hidden="1"/>
    </xf>
    <xf numFmtId="0" fontId="9" fillId="0" borderId="122" xfId="0" applyFont="1" applyBorder="1" applyAlignment="1" applyProtection="1">
      <alignment horizontal="center"/>
      <protection locked="0" hidden="1"/>
    </xf>
    <xf numFmtId="0" fontId="9" fillId="0" borderId="123" xfId="0" applyFont="1" applyBorder="1" applyAlignment="1" applyProtection="1">
      <alignment horizontal="center"/>
      <protection locked="0" hidden="1"/>
    </xf>
    <xf numFmtId="0" fontId="9" fillId="0" borderId="124" xfId="0" applyFont="1" applyBorder="1" applyAlignment="1" applyProtection="1">
      <alignment horizontal="center"/>
      <protection locked="0" hidden="1"/>
    </xf>
    <xf numFmtId="0" fontId="9" fillId="0" borderId="126" xfId="0" applyFont="1" applyBorder="1" applyProtection="1">
      <protection locked="0" hidden="1"/>
    </xf>
    <xf numFmtId="0" fontId="9" fillId="0" borderId="128" xfId="0" applyFont="1" applyBorder="1" applyProtection="1">
      <protection locked="0" hidden="1"/>
    </xf>
    <xf numFmtId="0" fontId="9" fillId="0" borderId="130" xfId="0" applyFont="1" applyBorder="1" applyProtection="1">
      <protection locked="0" hidden="1"/>
    </xf>
    <xf numFmtId="0" fontId="9" fillId="0" borderId="132" xfId="0" applyFont="1" applyBorder="1" applyProtection="1">
      <protection locked="0" hidden="1"/>
    </xf>
    <xf numFmtId="0" fontId="2" fillId="5" borderId="133" xfId="0" applyFont="1" applyFill="1" applyBorder="1" applyAlignment="1" applyProtection="1">
      <alignment horizontal="center"/>
      <protection locked="0" hidden="1"/>
    </xf>
    <xf numFmtId="0" fontId="0" fillId="5" borderId="119" xfId="0" applyFont="1" applyFill="1" applyBorder="1" applyAlignment="1" applyProtection="1">
      <alignment horizontal="center"/>
      <protection locked="0" hidden="1"/>
    </xf>
    <xf numFmtId="0" fontId="9" fillId="0" borderId="134" xfId="0" applyFont="1" applyBorder="1" applyAlignment="1" applyProtection="1">
      <alignment horizontal="center"/>
      <protection locked="0" hidden="1"/>
    </xf>
    <xf numFmtId="0" fontId="9" fillId="0" borderId="135" xfId="0" applyFont="1" applyBorder="1" applyAlignment="1" applyProtection="1">
      <alignment horizontal="center"/>
      <protection locked="0" hidden="1"/>
    </xf>
    <xf numFmtId="0" fontId="9" fillId="0" borderId="136" xfId="0" applyFont="1" applyBorder="1" applyAlignment="1" applyProtection="1">
      <alignment horizontal="center"/>
      <protection locked="0" hidden="1"/>
    </xf>
    <xf numFmtId="0" fontId="2" fillId="0" borderId="138" xfId="0" applyFont="1" applyBorder="1" applyAlignment="1" applyProtection="1">
      <alignment horizontal="center"/>
      <protection locked="0" hidden="1"/>
    </xf>
    <xf numFmtId="0" fontId="2" fillId="0" borderId="123" xfId="0" applyFont="1" applyBorder="1" applyAlignment="1" applyProtection="1">
      <alignment horizontal="center"/>
      <protection locked="0" hidden="1"/>
    </xf>
    <xf numFmtId="0" fontId="2" fillId="0" borderId="124" xfId="0" applyFont="1" applyBorder="1" applyAlignment="1" applyProtection="1">
      <alignment horizontal="center"/>
      <protection locked="0" hidden="1"/>
    </xf>
    <xf numFmtId="0" fontId="2" fillId="5" borderId="121" xfId="0" applyFont="1" applyFill="1" applyBorder="1" applyAlignment="1" applyProtection="1">
      <alignment horizontal="center"/>
      <protection locked="0" hidden="1"/>
    </xf>
    <xf numFmtId="0" fontId="2" fillId="0" borderId="139" xfId="0" applyFont="1" applyBorder="1" applyAlignment="1" applyProtection="1">
      <alignment horizontal="center"/>
      <protection locked="0" hidden="1"/>
    </xf>
    <xf numFmtId="0" fontId="2" fillId="0" borderId="140" xfId="0" applyFont="1" applyBorder="1" applyAlignment="1" applyProtection="1">
      <alignment horizontal="center"/>
      <protection locked="0" hidden="1"/>
    </xf>
    <xf numFmtId="0" fontId="2" fillId="0" borderId="141" xfId="0" applyFont="1" applyBorder="1" applyAlignment="1" applyProtection="1">
      <alignment horizontal="center"/>
      <protection locked="0" hidden="1"/>
    </xf>
    <xf numFmtId="0" fontId="9" fillId="0" borderId="141" xfId="0" applyFont="1" applyBorder="1" applyAlignment="1" applyProtection="1">
      <alignment horizontal="center"/>
      <protection locked="0" hidden="1"/>
    </xf>
    <xf numFmtId="0" fontId="9" fillId="0" borderId="139" xfId="0" applyFont="1" applyBorder="1" applyAlignment="1" applyProtection="1">
      <alignment horizontal="center"/>
      <protection locked="0" hidden="1"/>
    </xf>
    <xf numFmtId="0" fontId="9" fillId="0" borderId="140" xfId="0" applyFont="1" applyBorder="1" applyAlignment="1" applyProtection="1">
      <alignment horizontal="center"/>
      <protection locked="0" hidden="1"/>
    </xf>
    <xf numFmtId="0" fontId="9" fillId="0" borderId="142" xfId="0" applyFont="1" applyBorder="1" applyAlignment="1" applyProtection="1">
      <alignment horizontal="center"/>
      <protection locked="0" hidden="1"/>
    </xf>
    <xf numFmtId="0" fontId="3" fillId="7" borderId="0" xfId="0" applyFont="1" applyFill="1" applyAlignment="1" applyProtection="1">
      <alignment vertical="center"/>
      <protection hidden="1"/>
    </xf>
    <xf numFmtId="0" fontId="9" fillId="0" borderId="125" xfId="0" applyFont="1" applyBorder="1" applyAlignment="1" applyProtection="1">
      <alignment horizontal="center"/>
      <protection locked="0" hidden="1"/>
    </xf>
    <xf numFmtId="0" fontId="9" fillId="0" borderId="127" xfId="0" applyFont="1" applyBorder="1" applyAlignment="1" applyProtection="1">
      <alignment horizontal="center"/>
      <protection locked="0" hidden="1"/>
    </xf>
    <xf numFmtId="0" fontId="9" fillId="0" borderId="129" xfId="0" applyFont="1" applyBorder="1" applyAlignment="1" applyProtection="1">
      <alignment horizontal="center"/>
      <protection locked="0" hidden="1"/>
    </xf>
    <xf numFmtId="0" fontId="9" fillId="0" borderId="131" xfId="0" applyFont="1" applyBorder="1" applyAlignment="1" applyProtection="1">
      <alignment horizontal="center"/>
      <protection locked="0" hidden="1"/>
    </xf>
    <xf numFmtId="0" fontId="9" fillId="0" borderId="137" xfId="0" applyFont="1" applyBorder="1" applyAlignment="1" applyProtection="1">
      <alignment horizontal="center"/>
      <protection locked="0" hidden="1"/>
    </xf>
    <xf numFmtId="0" fontId="0" fillId="0" borderId="125" xfId="0" applyFont="1" applyBorder="1" applyAlignment="1" applyProtection="1">
      <alignment horizontal="center"/>
      <protection locked="0" hidden="1"/>
    </xf>
    <xf numFmtId="0" fontId="2" fillId="0" borderId="127" xfId="0" applyFont="1" applyBorder="1" applyAlignment="1" applyProtection="1">
      <alignment horizontal="center"/>
      <protection locked="0" hidden="1"/>
    </xf>
    <xf numFmtId="0" fontId="2" fillId="0" borderId="129" xfId="0" applyFont="1" applyBorder="1" applyAlignment="1" applyProtection="1">
      <alignment horizontal="center"/>
      <protection locked="0" hidden="1"/>
    </xf>
    <xf numFmtId="0" fontId="2" fillId="0" borderId="131" xfId="0" applyFont="1" applyBorder="1" applyAlignment="1" applyProtection="1">
      <alignment horizontal="center"/>
      <protection locked="0" hidden="1"/>
    </xf>
    <xf numFmtId="9" fontId="0" fillId="16" borderId="114" xfId="0" applyNumberFormat="1" applyFill="1" applyBorder="1" applyAlignment="1">
      <alignment horizontal="center"/>
    </xf>
    <xf numFmtId="9" fontId="0" fillId="16" borderId="0" xfId="0" applyNumberFormat="1" applyFill="1" applyBorder="1" applyAlignment="1">
      <alignment horizontal="center"/>
    </xf>
    <xf numFmtId="9" fontId="0" fillId="16" borderId="116" xfId="0" applyNumberFormat="1" applyFill="1" applyBorder="1" applyAlignment="1">
      <alignment horizontal="center"/>
    </xf>
    <xf numFmtId="0" fontId="26" fillId="0" borderId="68" xfId="0" applyFont="1" applyBorder="1" applyProtection="1">
      <protection locked="0" hidden="1"/>
    </xf>
    <xf numFmtId="0" fontId="2" fillId="0" borderId="0" xfId="0" applyFont="1" applyBorder="1" applyProtection="1">
      <protection locked="0" hidden="1"/>
    </xf>
    <xf numFmtId="0" fontId="2" fillId="0" borderId="37" xfId="0" applyFont="1" applyBorder="1" applyProtection="1">
      <protection locked="0" hidden="1"/>
    </xf>
    <xf numFmtId="0" fontId="2" fillId="8" borderId="143" xfId="0" applyFont="1" applyFill="1" applyBorder="1" applyAlignment="1" applyProtection="1">
      <alignment horizontal="center"/>
      <protection hidden="1"/>
    </xf>
    <xf numFmtId="0" fontId="2" fillId="8" borderId="77" xfId="0" applyFont="1" applyFill="1" applyBorder="1" applyAlignment="1" applyProtection="1">
      <alignment horizontal="center"/>
      <protection hidden="1"/>
    </xf>
    <xf numFmtId="0" fontId="2" fillId="8" borderId="78" xfId="0" applyFont="1" applyFill="1" applyBorder="1" applyAlignment="1" applyProtection="1">
      <alignment horizontal="center"/>
      <protection hidden="1"/>
    </xf>
    <xf numFmtId="0" fontId="2" fillId="8" borderId="76" xfId="0" applyFont="1" applyFill="1" applyBorder="1" applyAlignment="1" applyProtection="1">
      <alignment horizontal="center"/>
      <protection hidden="1"/>
    </xf>
    <xf numFmtId="0" fontId="2" fillId="8" borderId="144" xfId="0" applyFont="1" applyFill="1" applyBorder="1" applyAlignment="1" applyProtection="1">
      <alignment horizontal="center"/>
      <protection locked="0" hidden="1"/>
    </xf>
    <xf numFmtId="0" fontId="2" fillId="8" borderId="145" xfId="0" applyFont="1" applyFill="1" applyBorder="1" applyAlignment="1" applyProtection="1">
      <alignment horizontal="center"/>
      <protection locked="0" hidden="1"/>
    </xf>
    <xf numFmtId="0" fontId="2" fillId="8" borderId="146" xfId="0" applyFont="1" applyFill="1" applyBorder="1" applyAlignment="1" applyProtection="1">
      <alignment horizontal="center"/>
      <protection locked="0" hidden="1"/>
    </xf>
    <xf numFmtId="0" fontId="2" fillId="8" borderId="147" xfId="0" applyFont="1" applyFill="1" applyBorder="1" applyAlignment="1" applyProtection="1">
      <alignment horizontal="center"/>
      <protection locked="0" hidden="1"/>
    </xf>
    <xf numFmtId="0" fontId="2" fillId="8" borderId="148" xfId="0" applyFont="1" applyFill="1" applyBorder="1" applyAlignment="1" applyProtection="1">
      <alignment horizontal="center"/>
      <protection locked="0" hidden="1"/>
    </xf>
    <xf numFmtId="0" fontId="27" fillId="0" borderId="0" xfId="0" applyFont="1" applyProtection="1">
      <protection hidden="1"/>
    </xf>
    <xf numFmtId="0" fontId="18" fillId="0" borderId="0" xfId="0" applyFont="1" applyProtection="1">
      <protection hidden="1"/>
    </xf>
    <xf numFmtId="0" fontId="0" fillId="0" borderId="35" xfId="0" applyFont="1" applyFill="1" applyBorder="1" applyAlignment="1" applyProtection="1">
      <alignment horizontal="right"/>
      <protection hidden="1"/>
    </xf>
    <xf numFmtId="0" fontId="0" fillId="0" borderId="36" xfId="0" applyFont="1" applyFill="1" applyBorder="1" applyAlignment="1" applyProtection="1">
      <alignment horizontal="right"/>
      <protection hidden="1"/>
    </xf>
    <xf numFmtId="0" fontId="0" fillId="0" borderId="86" xfId="0" applyFont="1" applyFill="1" applyBorder="1" applyAlignment="1" applyProtection="1">
      <alignment horizontal="right"/>
      <protection hidden="1"/>
    </xf>
    <xf numFmtId="0" fontId="13" fillId="0" borderId="0" xfId="0" applyFont="1" applyAlignment="1" applyProtection="1">
      <alignment horizontal="left" vertical="top" wrapText="1"/>
      <protection hidden="1"/>
    </xf>
    <xf numFmtId="0" fontId="9" fillId="5" borderId="1" xfId="0" applyFont="1" applyFill="1" applyBorder="1" applyAlignment="1" applyProtection="1">
      <alignment vertical="center" wrapText="1"/>
      <protection hidden="1"/>
    </xf>
    <xf numFmtId="0" fontId="12" fillId="0" borderId="94" xfId="0" applyFont="1" applyBorder="1" applyAlignment="1" applyProtection="1">
      <alignment horizontal="center" vertical="center"/>
      <protection hidden="1"/>
    </xf>
    <xf numFmtId="0" fontId="12" fillId="0" borderId="96" xfId="0" applyFont="1" applyBorder="1" applyAlignment="1" applyProtection="1">
      <alignment horizontal="center" vertical="center"/>
      <protection hidden="1"/>
    </xf>
    <xf numFmtId="0" fontId="12" fillId="0" borderId="95" xfId="0" applyFont="1" applyBorder="1" applyAlignment="1" applyProtection="1">
      <alignment horizontal="center" vertical="center"/>
      <protection locked="0" hidden="1"/>
    </xf>
    <xf numFmtId="0" fontId="9" fillId="5" borderId="6" xfId="0" applyFont="1" applyFill="1" applyBorder="1" applyAlignment="1" applyProtection="1">
      <alignment vertical="center" wrapText="1"/>
      <protection hidden="1"/>
    </xf>
    <xf numFmtId="0" fontId="12" fillId="0" borderId="97" xfId="0" applyFont="1" applyBorder="1" applyAlignment="1" applyProtection="1">
      <alignment horizontal="center" vertical="center"/>
      <protection locked="0" hidden="1"/>
    </xf>
    <xf numFmtId="0" fontId="12" fillId="0" borderId="98" xfId="0" applyFont="1" applyBorder="1" applyAlignment="1" applyProtection="1">
      <alignment horizontal="center" vertical="center"/>
      <protection locked="0" hidden="1"/>
    </xf>
    <xf numFmtId="0" fontId="12" fillId="0" borderId="93" xfId="0" applyFont="1" applyBorder="1" applyAlignment="1" applyProtection="1">
      <alignment horizontal="center" vertical="center"/>
      <protection locked="0" hidden="1"/>
    </xf>
    <xf numFmtId="0" fontId="9" fillId="5" borderId="7" xfId="0" applyFont="1" applyFill="1" applyBorder="1" applyAlignment="1" applyProtection="1">
      <alignment vertical="center" wrapText="1"/>
      <protection hidden="1"/>
    </xf>
    <xf numFmtId="0" fontId="12" fillId="0" borderId="99" xfId="0" applyFont="1" applyBorder="1" applyAlignment="1" applyProtection="1">
      <alignment horizontal="center" vertical="center"/>
      <protection locked="0" hidden="1"/>
    </xf>
    <xf numFmtId="0" fontId="12" fillId="0" borderId="100" xfId="0" applyFont="1" applyBorder="1" applyAlignment="1" applyProtection="1">
      <alignment horizontal="center" vertical="center"/>
      <protection locked="0" hidden="1"/>
    </xf>
    <xf numFmtId="0" fontId="0" fillId="5" borderId="35" xfId="0" applyFont="1" applyFill="1" applyBorder="1" applyAlignment="1" applyProtection="1">
      <alignment horizontal="right"/>
      <protection hidden="1"/>
    </xf>
    <xf numFmtId="0" fontId="2" fillId="5" borderId="36" xfId="0" applyFont="1" applyFill="1" applyBorder="1" applyAlignment="1" applyProtection="1">
      <alignment horizontal="right"/>
      <protection hidden="1"/>
    </xf>
    <xf numFmtId="0" fontId="2" fillId="5" borderId="5" xfId="0" applyFont="1" applyFill="1" applyBorder="1" applyAlignment="1" applyProtection="1">
      <alignment horizontal="right"/>
      <protection hidden="1"/>
    </xf>
    <xf numFmtId="0" fontId="2" fillId="5" borderId="35" xfId="0" applyFont="1" applyFill="1" applyBorder="1" applyAlignment="1" applyProtection="1">
      <alignment horizontal="right"/>
      <protection hidden="1"/>
    </xf>
    <xf numFmtId="0" fontId="11" fillId="5" borderId="67" xfId="1" applyFont="1" applyFill="1" applyBorder="1" applyAlignment="1" applyProtection="1">
      <alignment horizontal="center" vertical="center" wrapText="1"/>
      <protection hidden="1"/>
    </xf>
    <xf numFmtId="0" fontId="11" fillId="5" borderId="68" xfId="1" applyFont="1" applyFill="1" applyBorder="1" applyAlignment="1" applyProtection="1">
      <alignment horizontal="center" vertical="center" wrapText="1"/>
      <protection hidden="1"/>
    </xf>
    <xf numFmtId="0" fontId="11" fillId="5" borderId="69" xfId="1" applyFont="1" applyFill="1" applyBorder="1" applyAlignment="1" applyProtection="1">
      <alignment horizontal="center" vertical="center" wrapText="1"/>
      <protection hidden="1"/>
    </xf>
    <xf numFmtId="0" fontId="11" fillId="5" borderId="80" xfId="1" applyFont="1" applyFill="1" applyBorder="1" applyAlignment="1" applyProtection="1">
      <alignment horizontal="center" vertical="center" wrapText="1"/>
      <protection hidden="1"/>
    </xf>
    <xf numFmtId="0" fontId="11" fillId="5" borderId="37" xfId="1" applyFont="1" applyFill="1" applyBorder="1" applyAlignment="1" applyProtection="1">
      <alignment horizontal="center" vertical="center" wrapText="1"/>
      <protection hidden="1"/>
    </xf>
    <xf numFmtId="0" fontId="11" fillId="5" borderId="81" xfId="1" applyFont="1" applyFill="1" applyBorder="1" applyAlignment="1" applyProtection="1">
      <alignment horizontal="center" vertical="center" wrapText="1"/>
      <protection hidden="1"/>
    </xf>
    <xf numFmtId="0" fontId="8" fillId="5" borderId="4" xfId="0" applyFont="1" applyFill="1" applyBorder="1" applyAlignment="1" applyProtection="1">
      <alignment horizontal="center" vertical="center"/>
      <protection hidden="1"/>
    </xf>
    <xf numFmtId="0" fontId="8" fillId="5" borderId="2" xfId="0" applyFont="1" applyFill="1" applyBorder="1" applyAlignment="1" applyProtection="1">
      <alignment horizontal="center" vertical="center"/>
      <protection hidden="1"/>
    </xf>
    <xf numFmtId="0" fontId="8" fillId="5" borderId="5" xfId="0" applyFont="1" applyFill="1" applyBorder="1" applyAlignment="1" applyProtection="1">
      <alignment horizontal="center" vertical="center" wrapText="1"/>
      <protection hidden="1"/>
    </xf>
    <xf numFmtId="0" fontId="8" fillId="5" borderId="69" xfId="0" applyFont="1" applyFill="1" applyBorder="1" applyAlignment="1" applyProtection="1">
      <alignment horizontal="center" vertical="center" wrapText="1"/>
      <protection hidden="1"/>
    </xf>
    <xf numFmtId="0" fontId="8" fillId="5" borderId="85" xfId="0" applyFont="1" applyFill="1" applyBorder="1" applyAlignment="1" applyProtection="1">
      <alignment horizontal="center" vertical="center" wrapText="1"/>
      <protection hidden="1"/>
    </xf>
    <xf numFmtId="0" fontId="8" fillId="5" borderId="89" xfId="0" applyFont="1" applyFill="1" applyBorder="1" applyAlignment="1" applyProtection="1">
      <alignment horizontal="center" vertical="center" wrapText="1"/>
      <protection hidden="1"/>
    </xf>
    <xf numFmtId="0" fontId="9" fillId="5" borderId="8" xfId="0" applyFont="1" applyFill="1" applyBorder="1" applyAlignment="1" applyProtection="1">
      <alignment vertical="center" wrapText="1"/>
      <protection hidden="1"/>
    </xf>
    <xf numFmtId="0" fontId="12" fillId="0" borderId="90" xfId="0" applyFont="1" applyBorder="1" applyAlignment="1" applyProtection="1">
      <alignment horizontal="center" vertical="center"/>
      <protection locked="0" hidden="1"/>
    </xf>
    <xf numFmtId="0" fontId="12" fillId="0" borderId="92" xfId="0" applyFont="1" applyBorder="1" applyAlignment="1" applyProtection="1">
      <alignment horizontal="center" vertical="center"/>
      <protection locked="0" hidden="1"/>
    </xf>
    <xf numFmtId="0" fontId="12" fillId="0" borderId="91" xfId="0" applyFont="1" applyBorder="1" applyAlignment="1" applyProtection="1">
      <alignment horizontal="center" vertical="center"/>
      <protection locked="0" hidden="1"/>
    </xf>
    <xf numFmtId="0" fontId="9" fillId="7" borderId="74" xfId="0" applyFont="1" applyFill="1" applyBorder="1" applyAlignment="1" applyProtection="1">
      <alignment horizontal="center" wrapText="1"/>
      <protection hidden="1"/>
    </xf>
    <xf numFmtId="0" fontId="9" fillId="7" borderId="62" xfId="0" applyFont="1" applyFill="1" applyBorder="1" applyAlignment="1" applyProtection="1">
      <alignment horizontal="center" wrapText="1"/>
      <protection hidden="1"/>
    </xf>
    <xf numFmtId="0" fontId="9" fillId="7" borderId="63" xfId="0" applyFont="1" applyFill="1" applyBorder="1" applyAlignment="1" applyProtection="1">
      <alignment horizontal="center" wrapText="1"/>
      <protection hidden="1"/>
    </xf>
    <xf numFmtId="0" fontId="9" fillId="0" borderId="35" xfId="0" applyFont="1" applyBorder="1" applyAlignment="1" applyProtection="1">
      <alignment horizontal="center" vertical="center"/>
      <protection hidden="1"/>
    </xf>
    <xf numFmtId="0" fontId="9" fillId="0" borderId="36"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49" fontId="3" fillId="0" borderId="149" xfId="0" applyNumberFormat="1" applyFont="1" applyBorder="1" applyAlignment="1" applyProtection="1">
      <alignment horizontal="left"/>
      <protection locked="0" hidden="1"/>
    </xf>
    <xf numFmtId="49" fontId="3" fillId="0" borderId="150" xfId="0" applyNumberFormat="1" applyFont="1" applyBorder="1" applyAlignment="1" applyProtection="1">
      <alignment horizontal="left"/>
      <protection locked="0" hidden="1"/>
    </xf>
    <xf numFmtId="0" fontId="3" fillId="0" borderId="37" xfId="0" applyFont="1" applyBorder="1" applyAlignment="1" applyProtection="1">
      <alignment horizontal="left"/>
      <protection hidden="1"/>
    </xf>
    <xf numFmtId="0" fontId="0" fillId="5" borderId="67" xfId="0" applyFont="1" applyFill="1" applyBorder="1" applyAlignment="1" applyProtection="1">
      <alignment horizontal="center" vertical="center"/>
      <protection hidden="1"/>
    </xf>
    <xf numFmtId="0" fontId="0" fillId="5" borderId="68" xfId="0" applyFont="1" applyFill="1" applyBorder="1" applyAlignment="1" applyProtection="1">
      <alignment horizontal="center" vertical="center"/>
      <protection hidden="1"/>
    </xf>
    <xf numFmtId="0" fontId="0" fillId="5" borderId="87" xfId="0" applyFont="1" applyFill="1" applyBorder="1" applyAlignment="1" applyProtection="1">
      <alignment horizontal="center" vertical="center"/>
      <protection hidden="1"/>
    </xf>
    <xf numFmtId="0" fontId="0" fillId="5" borderId="80" xfId="0" applyFont="1" applyFill="1" applyBorder="1" applyAlignment="1" applyProtection="1">
      <alignment horizontal="center" vertical="center"/>
      <protection hidden="1"/>
    </xf>
    <xf numFmtId="0" fontId="0" fillId="5" borderId="37" xfId="0" applyFont="1" applyFill="1" applyBorder="1" applyAlignment="1" applyProtection="1">
      <alignment horizontal="center" vertical="center"/>
      <protection hidden="1"/>
    </xf>
    <xf numFmtId="0" fontId="0" fillId="5" borderId="88" xfId="0" applyFont="1" applyFill="1" applyBorder="1" applyAlignment="1" applyProtection="1">
      <alignment horizontal="center" vertical="center"/>
      <protection hidden="1"/>
    </xf>
    <xf numFmtId="0" fontId="0" fillId="5" borderId="67" xfId="0" applyFont="1" applyFill="1" applyBorder="1" applyAlignment="1" applyProtection="1">
      <alignment horizontal="center"/>
      <protection hidden="1"/>
    </xf>
    <xf numFmtId="0" fontId="2" fillId="5" borderId="68" xfId="0" applyFont="1" applyFill="1" applyBorder="1" applyAlignment="1" applyProtection="1">
      <alignment horizontal="center"/>
      <protection hidden="1"/>
    </xf>
    <xf numFmtId="0" fontId="0" fillId="5" borderId="83" xfId="0" applyFont="1" applyFill="1" applyBorder="1" applyAlignment="1" applyProtection="1">
      <alignment horizontal="center" vertical="center"/>
      <protection hidden="1"/>
    </xf>
    <xf numFmtId="0" fontId="2" fillId="5" borderId="84" xfId="0" applyFont="1" applyFill="1" applyBorder="1" applyAlignment="1" applyProtection="1">
      <alignment horizontal="center" vertical="center"/>
      <protection hidden="1"/>
    </xf>
    <xf numFmtId="0" fontId="2" fillId="5" borderId="69" xfId="0" applyFont="1" applyFill="1" applyBorder="1" applyAlignment="1" applyProtection="1">
      <alignment horizontal="center"/>
      <protection hidden="1"/>
    </xf>
    <xf numFmtId="0" fontId="8" fillId="5" borderId="46" xfId="0" applyFont="1" applyFill="1" applyBorder="1" applyAlignment="1" applyProtection="1">
      <alignment horizontal="center" wrapText="1"/>
      <protection hidden="1"/>
    </xf>
    <xf numFmtId="0" fontId="8" fillId="5" borderId="48" xfId="0" applyFont="1" applyFill="1" applyBorder="1" applyAlignment="1" applyProtection="1">
      <alignment horizontal="center" wrapText="1"/>
      <protection hidden="1"/>
    </xf>
    <xf numFmtId="0" fontId="8" fillId="5" borderId="65" xfId="0" applyFont="1" applyFill="1" applyBorder="1" applyAlignment="1" applyProtection="1">
      <alignment horizontal="center" wrapText="1"/>
      <protection hidden="1"/>
    </xf>
    <xf numFmtId="0" fontId="8" fillId="5" borderId="66" xfId="0" applyFont="1" applyFill="1" applyBorder="1" applyAlignment="1" applyProtection="1">
      <alignment horizontal="center" wrapText="1"/>
      <protection hidden="1"/>
    </xf>
    <xf numFmtId="0" fontId="9" fillId="5" borderId="38" xfId="0" applyFont="1" applyFill="1" applyBorder="1" applyAlignment="1" applyProtection="1">
      <alignment horizontal="center" vertical="center"/>
      <protection hidden="1"/>
    </xf>
    <xf numFmtId="0" fontId="9" fillId="5" borderId="39" xfId="0" applyFont="1" applyFill="1" applyBorder="1" applyAlignment="1" applyProtection="1">
      <alignment horizontal="center" vertical="center"/>
      <protection hidden="1"/>
    </xf>
    <xf numFmtId="0" fontId="9" fillId="5" borderId="65" xfId="0" applyFont="1" applyFill="1" applyBorder="1" applyAlignment="1" applyProtection="1">
      <alignment horizontal="center" vertical="center"/>
      <protection hidden="1"/>
    </xf>
    <xf numFmtId="0" fontId="9" fillId="5" borderId="66" xfId="0" applyFont="1" applyFill="1" applyBorder="1" applyAlignment="1" applyProtection="1">
      <alignment horizontal="center" vertical="center"/>
      <protection hidden="1"/>
    </xf>
    <xf numFmtId="0" fontId="8" fillId="11" borderId="35" xfId="0" applyFont="1" applyFill="1" applyBorder="1" applyAlignment="1" applyProtection="1">
      <alignment horizontal="center" vertical="center" wrapText="1"/>
      <protection hidden="1"/>
    </xf>
    <xf numFmtId="0" fontId="8" fillId="11" borderId="36" xfId="0" applyFont="1" applyFill="1" applyBorder="1" applyAlignment="1" applyProtection="1">
      <alignment horizontal="center" vertical="center" wrapText="1"/>
      <protection hidden="1"/>
    </xf>
    <xf numFmtId="0" fontId="8" fillId="11" borderId="5" xfId="0" applyFont="1" applyFill="1" applyBorder="1" applyAlignment="1" applyProtection="1">
      <alignment horizontal="center" vertical="center" wrapText="1"/>
      <protection hidden="1"/>
    </xf>
    <xf numFmtId="0" fontId="8" fillId="11" borderId="67" xfId="0" applyFont="1" applyFill="1" applyBorder="1" applyAlignment="1" applyProtection="1">
      <alignment horizontal="center" vertical="center"/>
      <protection hidden="1"/>
    </xf>
    <xf numFmtId="0" fontId="8" fillId="11" borderId="68" xfId="0" applyFont="1" applyFill="1" applyBorder="1" applyAlignment="1" applyProtection="1">
      <alignment horizontal="center" vertical="center"/>
      <protection hidden="1"/>
    </xf>
    <xf numFmtId="0" fontId="8" fillId="11" borderId="69" xfId="0" applyFont="1" applyFill="1" applyBorder="1" applyAlignment="1" applyProtection="1">
      <alignment horizontal="center" vertical="center"/>
      <protection hidden="1"/>
    </xf>
    <xf numFmtId="0" fontId="8" fillId="11" borderId="36" xfId="0" applyFont="1" applyFill="1" applyBorder="1" applyAlignment="1" applyProtection="1">
      <alignment horizontal="center" vertical="center"/>
      <protection hidden="1"/>
    </xf>
    <xf numFmtId="0" fontId="8" fillId="11" borderId="37" xfId="0" applyFont="1" applyFill="1" applyBorder="1" applyAlignment="1" applyProtection="1">
      <alignment horizontal="center" vertical="center"/>
      <protection hidden="1"/>
    </xf>
    <xf numFmtId="0" fontId="8" fillId="11" borderId="5" xfId="0" applyFont="1" applyFill="1" applyBorder="1" applyAlignment="1" applyProtection="1">
      <alignment horizontal="center" vertical="center"/>
      <protection hidden="1"/>
    </xf>
    <xf numFmtId="0" fontId="9" fillId="6" borderId="52" xfId="0" applyFont="1" applyFill="1" applyBorder="1" applyAlignment="1" applyProtection="1">
      <alignment horizontal="center" textRotation="90"/>
      <protection hidden="1"/>
    </xf>
    <xf numFmtId="0" fontId="9" fillId="6" borderId="71" xfId="0" applyFont="1" applyFill="1" applyBorder="1" applyAlignment="1" applyProtection="1">
      <alignment horizontal="center" textRotation="90"/>
      <protection hidden="1"/>
    </xf>
    <xf numFmtId="0" fontId="9" fillId="5" borderId="64" xfId="0" applyFont="1" applyFill="1" applyBorder="1" applyAlignment="1" applyProtection="1">
      <alignment horizontal="center" vertical="center"/>
      <protection hidden="1"/>
    </xf>
    <xf numFmtId="0" fontId="9" fillId="5" borderId="52" xfId="0" applyFont="1" applyFill="1" applyBorder="1" applyAlignment="1" applyProtection="1">
      <alignment horizontal="center" vertical="center"/>
      <protection hidden="1"/>
    </xf>
    <xf numFmtId="0" fontId="8" fillId="11" borderId="56" xfId="0" applyFont="1" applyFill="1" applyBorder="1" applyAlignment="1" applyProtection="1">
      <alignment horizontal="center" vertical="center"/>
      <protection hidden="1"/>
    </xf>
    <xf numFmtId="0" fontId="8" fillId="11" borderId="57" xfId="0" applyFont="1" applyFill="1" applyBorder="1" applyAlignment="1" applyProtection="1">
      <alignment horizontal="center" vertical="center"/>
      <protection hidden="1"/>
    </xf>
    <xf numFmtId="0" fontId="8" fillId="11" borderId="58" xfId="0" applyFont="1" applyFill="1" applyBorder="1" applyAlignment="1" applyProtection="1">
      <alignment horizontal="center" vertical="center"/>
      <protection hidden="1"/>
    </xf>
    <xf numFmtId="0" fontId="2" fillId="5" borderId="35" xfId="0" applyFont="1" applyFill="1" applyBorder="1" applyAlignment="1" applyProtection="1">
      <alignment horizontal="center"/>
      <protection hidden="1"/>
    </xf>
    <xf numFmtId="0" fontId="2" fillId="5" borderId="36" xfId="0" applyFont="1" applyFill="1" applyBorder="1" applyAlignment="1" applyProtection="1">
      <alignment horizontal="center"/>
      <protection hidden="1"/>
    </xf>
    <xf numFmtId="0" fontId="2" fillId="5" borderId="5" xfId="0" applyFont="1" applyFill="1" applyBorder="1" applyAlignment="1" applyProtection="1">
      <alignment horizontal="center"/>
      <protection hidden="1"/>
    </xf>
    <xf numFmtId="0" fontId="9" fillId="0" borderId="52" xfId="0" applyFont="1" applyBorder="1" applyAlignment="1" applyProtection="1">
      <alignment horizontal="center" textRotation="90"/>
      <protection hidden="1"/>
    </xf>
    <xf numFmtId="0" fontId="9" fillId="0" borderId="71" xfId="0" applyFont="1" applyBorder="1" applyAlignment="1" applyProtection="1">
      <alignment horizontal="center" textRotation="90"/>
      <protection hidden="1"/>
    </xf>
    <xf numFmtId="0" fontId="0" fillId="0" borderId="9" xfId="0" applyBorder="1" applyAlignment="1">
      <alignment horizontal="left" vertical="center" wrapText="1"/>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9" fillId="5" borderId="101" xfId="0" applyFont="1" applyFill="1" applyBorder="1" applyAlignment="1" applyProtection="1">
      <alignment horizontal="left" vertical="center" wrapText="1"/>
      <protection hidden="1"/>
    </xf>
    <xf numFmtId="0" fontId="19" fillId="5" borderId="15" xfId="0" applyFont="1" applyFill="1" applyBorder="1" applyAlignment="1" applyProtection="1">
      <alignment horizontal="left" vertical="center" wrapText="1"/>
      <protection hidden="1"/>
    </xf>
    <xf numFmtId="0" fontId="19" fillId="5" borderId="102" xfId="0" applyFont="1" applyFill="1" applyBorder="1" applyAlignment="1" applyProtection="1">
      <alignment horizontal="left" vertical="center" wrapText="1"/>
      <protection hidden="1"/>
    </xf>
    <xf numFmtId="0" fontId="19" fillId="5" borderId="20" xfId="0" applyFont="1" applyFill="1" applyBorder="1" applyAlignment="1" applyProtection="1">
      <alignment horizontal="left" vertical="center" wrapText="1"/>
      <protection hidden="1"/>
    </xf>
    <xf numFmtId="0" fontId="19" fillId="5" borderId="0" xfId="0" applyFont="1" applyFill="1" applyBorder="1" applyAlignment="1" applyProtection="1">
      <alignment horizontal="left" vertical="center" wrapText="1"/>
      <protection hidden="1"/>
    </xf>
    <xf numFmtId="0" fontId="19" fillId="5" borderId="21" xfId="0" applyFont="1" applyFill="1" applyBorder="1" applyAlignment="1" applyProtection="1">
      <alignment horizontal="left" vertical="center" wrapText="1"/>
      <protection hidden="1"/>
    </xf>
    <xf numFmtId="0" fontId="19" fillId="5" borderId="104" xfId="0" applyFont="1" applyFill="1" applyBorder="1" applyAlignment="1" applyProtection="1">
      <alignment horizontal="left" vertical="center" wrapText="1"/>
      <protection hidden="1"/>
    </xf>
    <xf numFmtId="0" fontId="19" fillId="5" borderId="23" xfId="0" applyFont="1" applyFill="1" applyBorder="1" applyAlignment="1" applyProtection="1">
      <alignment horizontal="left" vertical="center" wrapText="1"/>
      <protection hidden="1"/>
    </xf>
    <xf numFmtId="0" fontId="19" fillId="5" borderId="105" xfId="0" applyFont="1" applyFill="1" applyBorder="1" applyAlignment="1" applyProtection="1">
      <alignment horizontal="left" vertical="center" wrapText="1"/>
      <protection hidden="1"/>
    </xf>
    <xf numFmtId="0" fontId="10" fillId="5" borderId="23" xfId="0" applyFont="1" applyFill="1" applyBorder="1" applyAlignment="1" applyProtection="1">
      <alignment horizontal="left" vertical="center" wrapText="1"/>
      <protection hidden="1"/>
    </xf>
    <xf numFmtId="0" fontId="15" fillId="0" borderId="0" xfId="0" applyFont="1" applyAlignment="1" applyProtection="1">
      <alignment horizontal="left" vertical="top" wrapText="1"/>
      <protection hidden="1"/>
    </xf>
    <xf numFmtId="0" fontId="3" fillId="7" borderId="0" xfId="0" applyFont="1" applyFill="1" applyAlignment="1" applyProtection="1">
      <alignment horizontal="left" vertical="top"/>
      <protection hidden="1"/>
    </xf>
    <xf numFmtId="0" fontId="3" fillId="7" borderId="0" xfId="0" applyFont="1" applyFill="1" applyAlignment="1" applyProtection="1">
      <alignment horizontal="left" vertical="center" wrapText="1"/>
      <protection hidden="1"/>
    </xf>
    <xf numFmtId="0" fontId="14" fillId="0" borderId="0" xfId="0" applyFont="1" applyAlignment="1" applyProtection="1">
      <alignment horizontal="left" vertical="top" wrapText="1"/>
      <protection hidden="1"/>
    </xf>
    <xf numFmtId="0" fontId="20" fillId="0" borderId="103" xfId="0" applyFont="1" applyBorder="1" applyAlignment="1" applyProtection="1">
      <alignment horizontal="right" wrapText="1"/>
      <protection hidden="1"/>
    </xf>
    <xf numFmtId="9" fontId="9" fillId="13" borderId="0" xfId="3" applyFont="1" applyFill="1" applyBorder="1" applyAlignment="1" applyProtection="1">
      <alignment horizontal="center" vertical="center" shrinkToFit="1"/>
      <protection hidden="1"/>
    </xf>
    <xf numFmtId="9" fontId="9" fillId="12" borderId="0" xfId="3" applyFont="1" applyFill="1" applyBorder="1" applyAlignment="1" applyProtection="1">
      <alignment horizontal="center" vertical="center" shrinkToFit="1"/>
      <protection hidden="1"/>
    </xf>
    <xf numFmtId="9" fontId="9" fillId="15" borderId="0" xfId="3" applyFont="1" applyFill="1" applyBorder="1" applyAlignment="1" applyProtection="1">
      <alignment horizontal="center" vertical="center" shrinkToFit="1"/>
      <protection hidden="1"/>
    </xf>
    <xf numFmtId="0" fontId="9" fillId="5" borderId="0" xfId="0" applyFont="1" applyFill="1" applyBorder="1" applyAlignment="1" applyProtection="1">
      <alignment horizontal="right" vertical="center"/>
      <protection hidden="1"/>
    </xf>
    <xf numFmtId="0" fontId="9" fillId="5" borderId="0" xfId="0" applyFont="1" applyFill="1" applyBorder="1" applyAlignment="1" applyProtection="1">
      <alignment horizontal="center" vertical="center"/>
      <protection hidden="1"/>
    </xf>
    <xf numFmtId="0" fontId="9" fillId="5" borderId="109" xfId="0" applyFont="1" applyFill="1" applyBorder="1" applyAlignment="1" applyProtection="1">
      <alignment horizontal="right" vertical="center"/>
      <protection hidden="1"/>
    </xf>
    <xf numFmtId="0" fontId="0" fillId="0" borderId="113" xfId="0" applyBorder="1" applyAlignment="1">
      <alignment horizontal="center" vertical="center" wrapText="1"/>
    </xf>
    <xf numFmtId="0" fontId="0" fillId="0" borderId="115" xfId="0"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0" fillId="0" borderId="116" xfId="0" applyBorder="1" applyAlignment="1">
      <alignment horizontal="center" vertical="center"/>
    </xf>
    <xf numFmtId="0" fontId="0" fillId="0" borderId="0" xfId="0" applyAlignment="1">
      <alignment horizontal="center" wrapText="1"/>
    </xf>
    <xf numFmtId="0" fontId="0" fillId="0" borderId="113" xfId="0" applyBorder="1" applyAlignment="1">
      <alignment vertical="center"/>
    </xf>
    <xf numFmtId="0" fontId="0" fillId="0" borderId="115" xfId="0" applyBorder="1" applyAlignment="1">
      <alignment vertical="center"/>
    </xf>
    <xf numFmtId="0" fontId="0" fillId="0" borderId="113" xfId="0" applyBorder="1" applyAlignment="1">
      <alignment horizontal="center" vertical="center"/>
    </xf>
    <xf numFmtId="0" fontId="0" fillId="0" borderId="0" xfId="0" applyFont="1" applyAlignment="1" applyProtection="1">
      <alignment vertical="top"/>
      <protection hidden="1"/>
    </xf>
    <xf numFmtId="0" fontId="0" fillId="0" borderId="0" xfId="0" applyFont="1" applyAlignment="1" applyProtection="1">
      <alignment horizontal="left" vertical="top" wrapText="1"/>
      <protection hidden="1"/>
    </xf>
    <xf numFmtId="0" fontId="0" fillId="0" borderId="35" xfId="0" applyFont="1" applyBorder="1" applyAlignment="1" applyProtection="1">
      <alignment horizontal="center" wrapText="1"/>
      <protection locked="0"/>
    </xf>
    <xf numFmtId="0" fontId="0" fillId="0" borderId="5" xfId="0" applyFont="1" applyBorder="1" applyAlignment="1" applyProtection="1">
      <alignment horizontal="center" wrapText="1"/>
      <protection locked="0"/>
    </xf>
  </cellXfs>
  <cellStyles count="4">
    <cellStyle name="Prozent" xfId="3" builtinId="5"/>
    <cellStyle name="Prozent 2" xfId="2"/>
    <cellStyle name="Standard" xfId="0" builtinId="0"/>
    <cellStyle name="Standard 2" xfId="1"/>
  </cellStyles>
  <dxfs count="4">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
      <fill>
        <patternFill patternType="lightUp">
          <fgColor theme="1" tint="0.499984740745262"/>
        </patternFill>
      </fill>
    </dxf>
  </dxfs>
  <tableStyles count="0" defaultTableStyle="TableStyleMedium2" defaultPivotStyle="PivotStyleLight16"/>
  <colors>
    <mruColors>
      <color rgb="FFFFFFCC"/>
      <color rgb="FF85DFFF"/>
      <color rgb="FF65D7FF"/>
      <color rgb="FFC0E399"/>
      <color rgb="FF99FF99"/>
      <color rgb="FFFFFF99"/>
      <color rgb="FFEEECE1"/>
      <color rgb="FFCCFFCC"/>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Klasse'!$AT$23</c:f>
          <c:strCache>
            <c:ptCount val="1"/>
            <c:pt idx="0">
              <c:v>Schriftliche Abschlussprüfung 2017
Realschulabschlussprüfung Deutsch - Klasse </c:v>
            </c:pt>
          </c:strCache>
        </c:strRef>
      </c:tx>
      <c:overlay val="0"/>
      <c:txPr>
        <a:bodyPr/>
        <a:lstStyle/>
        <a:p>
          <a:pPr>
            <a:defRPr sz="1400"/>
          </a:pPr>
          <a:endParaRPr lang="de-DE"/>
        </a:p>
      </c:txPr>
    </c:title>
    <c:autoTitleDeleted val="0"/>
    <c:plotArea>
      <c:layout>
        <c:manualLayout>
          <c:layoutTarget val="inner"/>
          <c:xMode val="edge"/>
          <c:yMode val="edge"/>
          <c:x val="0.19818569553805773"/>
          <c:y val="0.42631354005032318"/>
          <c:w val="0.75717541557305335"/>
          <c:h val="0.52712558188365966"/>
        </c:manualLayout>
      </c:layout>
      <c:barChart>
        <c:barDir val="bar"/>
        <c:grouping val="clustered"/>
        <c:varyColors val="0"/>
        <c:ser>
          <c:idx val="0"/>
          <c:order val="0"/>
          <c:invertIfNegative val="0"/>
          <c:dPt>
            <c:idx val="0"/>
            <c:invertIfNegative val="0"/>
            <c:bubble3D val="0"/>
            <c:spPr>
              <a:solidFill>
                <a:srgbClr val="92D050"/>
              </a:solidFill>
            </c:spPr>
            <c:extLst>
              <c:ext xmlns:c16="http://schemas.microsoft.com/office/drawing/2014/chart" uri="{C3380CC4-5D6E-409C-BE32-E72D297353CC}">
                <c16:uniqueId val="{00000001-029F-406C-BADF-ACBBA43919C3}"/>
              </c:ext>
            </c:extLst>
          </c:dPt>
          <c:dPt>
            <c:idx val="1"/>
            <c:invertIfNegative val="0"/>
            <c:bubble3D val="0"/>
            <c:spPr>
              <a:solidFill>
                <a:srgbClr val="92D050"/>
              </a:solidFill>
            </c:spPr>
            <c:extLst>
              <c:ext xmlns:c16="http://schemas.microsoft.com/office/drawing/2014/chart" uri="{C3380CC4-5D6E-409C-BE32-E72D297353CC}">
                <c16:uniqueId val="{00000003-029F-406C-BADF-ACBBA43919C3}"/>
              </c:ext>
            </c:extLst>
          </c:dPt>
          <c:dPt>
            <c:idx val="2"/>
            <c:invertIfNegative val="0"/>
            <c:bubble3D val="0"/>
            <c:spPr>
              <a:solidFill>
                <a:srgbClr val="00B0F0"/>
              </a:solidFill>
            </c:spPr>
            <c:extLst>
              <c:ext xmlns:c16="http://schemas.microsoft.com/office/drawing/2014/chart" uri="{C3380CC4-5D6E-409C-BE32-E72D297353CC}">
                <c16:uniqueId val="{00000005-029F-406C-BADF-ACBBA43919C3}"/>
              </c:ext>
            </c:extLst>
          </c:dPt>
          <c:dPt>
            <c:idx val="3"/>
            <c:invertIfNegative val="0"/>
            <c:bubble3D val="0"/>
            <c:spPr>
              <a:solidFill>
                <a:srgbClr val="00B0F0"/>
              </a:solidFill>
            </c:spPr>
            <c:extLst>
              <c:ext xmlns:c16="http://schemas.microsoft.com/office/drawing/2014/chart" uri="{C3380CC4-5D6E-409C-BE32-E72D297353CC}">
                <c16:uniqueId val="{00000007-029F-406C-BADF-ACBBA43919C3}"/>
              </c:ext>
            </c:extLst>
          </c:dPt>
          <c:dPt>
            <c:idx val="4"/>
            <c:invertIfNegative val="0"/>
            <c:bubble3D val="0"/>
            <c:spPr>
              <a:solidFill>
                <a:schemeClr val="accent3">
                  <a:lumMod val="60000"/>
                  <a:lumOff val="40000"/>
                </a:schemeClr>
              </a:solidFill>
            </c:spPr>
            <c:extLst>
              <c:ext xmlns:c16="http://schemas.microsoft.com/office/drawing/2014/chart" uri="{C3380CC4-5D6E-409C-BE32-E72D297353CC}">
                <c16:uniqueId val="{00000009-029F-406C-BADF-ACBBA43919C3}"/>
              </c:ext>
            </c:extLst>
          </c:dPt>
          <c:dPt>
            <c:idx val="5"/>
            <c:invertIfNegative val="0"/>
            <c:bubble3D val="0"/>
            <c:spPr>
              <a:solidFill>
                <a:schemeClr val="accent3">
                  <a:lumMod val="60000"/>
                  <a:lumOff val="40000"/>
                </a:schemeClr>
              </a:solidFill>
            </c:spPr>
            <c:extLst>
              <c:ext xmlns:c16="http://schemas.microsoft.com/office/drawing/2014/chart" uri="{C3380CC4-5D6E-409C-BE32-E72D297353CC}">
                <c16:uniqueId val="{0000000B-029F-406C-BADF-ACBBA43919C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'Daten Klasse'!$AT$50:$AU$54</c:f>
              <c:multiLvlStrCache>
                <c:ptCount val="4"/>
                <c:lvl>
                  <c:pt idx="0">
                    <c:v>Aufg. B1</c:v>
                  </c:pt>
                  <c:pt idx="1">
                    <c:v>Aufg. B2</c:v>
                  </c:pt>
                  <c:pt idx="2">
                    <c:v>Aufg. B1</c:v>
                  </c:pt>
                  <c:pt idx="3">
                    <c:v>Aufg. B2</c:v>
                  </c:pt>
                </c:lvl>
                <c:lvl>
                  <c:pt idx="0">
                    <c:v>Aufgaben-
satz 1</c:v>
                  </c:pt>
                  <c:pt idx="2">
                    <c:v>Aufgaben-
satz 2</c:v>
                  </c:pt>
                </c:lvl>
              </c:multiLvlStrCache>
            </c:multiLvlStrRef>
          </c:cat>
          <c:val>
            <c:numRef>
              <c:f>'Daten Klasse'!$AV$50:$AV$53</c:f>
              <c:numCache>
                <c:formatCode>General</c:formatCode>
                <c:ptCount val="4"/>
                <c:pt idx="0">
                  <c:v>1</c:v>
                </c:pt>
                <c:pt idx="1">
                  <c:v>0</c:v>
                </c:pt>
                <c:pt idx="2">
                  <c:v>0</c:v>
                </c:pt>
                <c:pt idx="3">
                  <c:v>1</c:v>
                </c:pt>
              </c:numCache>
            </c:numRef>
          </c:val>
          <c:extLst>
            <c:ext xmlns:c16="http://schemas.microsoft.com/office/drawing/2014/chart" uri="{C3380CC4-5D6E-409C-BE32-E72D297353CC}">
              <c16:uniqueId val="{0000000C-029F-406C-BADF-ACBBA43919C3}"/>
            </c:ext>
          </c:extLst>
        </c:ser>
        <c:dLbls>
          <c:showLegendKey val="0"/>
          <c:showVal val="0"/>
          <c:showCatName val="0"/>
          <c:showSerName val="0"/>
          <c:showPercent val="0"/>
          <c:showBubbleSize val="0"/>
        </c:dLbls>
        <c:gapWidth val="42"/>
        <c:axId val="89772800"/>
        <c:axId val="89774336"/>
      </c:barChart>
      <c:catAx>
        <c:axId val="89772800"/>
        <c:scaling>
          <c:orientation val="maxMin"/>
        </c:scaling>
        <c:delete val="0"/>
        <c:axPos val="l"/>
        <c:numFmt formatCode="General" sourceLinked="0"/>
        <c:majorTickMark val="out"/>
        <c:minorTickMark val="none"/>
        <c:tickLblPos val="nextTo"/>
        <c:crossAx val="89774336"/>
        <c:crosses val="autoZero"/>
        <c:auto val="1"/>
        <c:lblAlgn val="ctr"/>
        <c:lblOffset val="100"/>
        <c:noMultiLvlLbl val="0"/>
      </c:catAx>
      <c:valAx>
        <c:axId val="89774336"/>
        <c:scaling>
          <c:orientation val="minMax"/>
        </c:scaling>
        <c:delete val="0"/>
        <c:axPos val="t"/>
        <c:majorGridlines/>
        <c:title>
          <c:tx>
            <c:rich>
              <a:bodyPr/>
              <a:lstStyle/>
              <a:p>
                <a:pPr>
                  <a:defRPr sz="1200"/>
                </a:pPr>
                <a:r>
                  <a:rPr lang="en-US" sz="1200"/>
                  <a:t>Wahlverhalten der Schülerinnen und Schüler im Teil B</a:t>
                </a:r>
              </a:p>
            </c:rich>
          </c:tx>
          <c:overlay val="0"/>
        </c:title>
        <c:numFmt formatCode="General" sourceLinked="1"/>
        <c:majorTickMark val="out"/>
        <c:minorTickMark val="none"/>
        <c:tickLblPos val="nextTo"/>
        <c:crossAx val="89772800"/>
        <c:crosses val="autoZero"/>
        <c:crossBetween val="between"/>
        <c:majorUnit val="2"/>
      </c:val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Schule'!#REF!</c:f>
          <c:strCache>
            <c:ptCount val="1"/>
            <c:pt idx="0">
              <c:v>#REF!</c:v>
            </c:pt>
          </c:strCache>
        </c:strRef>
      </c:tx>
      <c:layout>
        <c:manualLayout>
          <c:xMode val="edge"/>
          <c:yMode val="edge"/>
          <c:x val="0.22082932924119308"/>
          <c:y val="1.1078035977210166E-3"/>
        </c:manualLayout>
      </c:layout>
      <c:overlay val="0"/>
      <c:txPr>
        <a:bodyPr/>
        <a:lstStyle/>
        <a:p>
          <a:pPr>
            <a:defRPr sz="1400"/>
          </a:pPr>
          <a:endParaRPr lang="de-DE"/>
        </a:p>
      </c:txPr>
    </c:title>
    <c:autoTitleDeleted val="0"/>
    <c:plotArea>
      <c:layout>
        <c:manualLayout>
          <c:layoutTarget val="inner"/>
          <c:xMode val="edge"/>
          <c:yMode val="edge"/>
          <c:x val="0.10762764878032419"/>
          <c:y val="0.17539402086934255"/>
          <c:w val="0.87720514774362879"/>
          <c:h val="0.54029159464822996"/>
        </c:manualLayout>
      </c:layout>
      <c:barChart>
        <c:barDir val="col"/>
        <c:grouping val="clustered"/>
        <c:varyColors val="0"/>
        <c:ser>
          <c:idx val="0"/>
          <c:order val="0"/>
          <c:spPr>
            <a:solidFill>
              <a:srgbClr val="92D050"/>
            </a:solidFill>
          </c:spPr>
          <c:invertIfNegative val="0"/>
          <c:dLbls>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 Schule'!#REF!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'Daten Schule'!#REF!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'Daten Schule'!#REF!</c15:sqref>
                        </c15:formulaRef>
                      </c:ext>
                    </c:extLst>
                  </c:multiLvlStrRef>
                </c15:cat>
              </c15:filteredCategoryTitle>
            </c:ext>
            <c:ext xmlns:c16="http://schemas.microsoft.com/office/drawing/2014/chart" uri="{C3380CC4-5D6E-409C-BE32-E72D297353CC}">
              <c16:uniqueId val="{00000000-E0F5-47D1-BFDE-6842E13CE078}"/>
            </c:ext>
          </c:extLst>
        </c:ser>
        <c:ser>
          <c:idx val="1"/>
          <c:order val="1"/>
          <c:spPr>
            <a:solidFill>
              <a:srgbClr val="00B0F0"/>
            </a:solidFill>
          </c:spPr>
          <c:invertIfNegative val="0"/>
          <c:dLbls>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 Schule'!#REF!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'Daten Schule'!#REF!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'Daten Schule'!#REF!</c15:sqref>
                        </c15:formulaRef>
                      </c:ext>
                    </c:extLst>
                  </c:multiLvlStrRef>
                </c15:cat>
              </c15:filteredCategoryTitle>
            </c:ext>
            <c:ext xmlns:c16="http://schemas.microsoft.com/office/drawing/2014/chart" uri="{C3380CC4-5D6E-409C-BE32-E72D297353CC}">
              <c16:uniqueId val="{00000001-E0F5-47D1-BFDE-6842E13CE078}"/>
            </c:ext>
          </c:extLst>
        </c:ser>
        <c:dLbls>
          <c:showLegendKey val="0"/>
          <c:showVal val="0"/>
          <c:showCatName val="0"/>
          <c:showSerName val="0"/>
          <c:showPercent val="0"/>
          <c:showBubbleSize val="0"/>
        </c:dLbls>
        <c:gapWidth val="500"/>
        <c:overlap val="-100"/>
        <c:axId val="89696896"/>
        <c:axId val="89707264"/>
      </c:barChart>
      <c:catAx>
        <c:axId val="89696896"/>
        <c:scaling>
          <c:orientation val="minMax"/>
        </c:scaling>
        <c:delete val="0"/>
        <c:axPos val="b"/>
        <c:title>
          <c:tx>
            <c:rich>
              <a:bodyPr/>
              <a:lstStyle/>
              <a:p>
                <a:pPr>
                  <a:defRPr/>
                </a:pPr>
                <a:r>
                  <a:rPr lang="en-US" sz="1200" b="1" i="0" baseline="0">
                    <a:effectLst/>
                  </a:rPr>
                  <a:t>Teil A • Kompetenzbereich: Sprechen, Zuhören und Schreiben</a:t>
                </a:r>
                <a:endParaRPr lang="de-DE" sz="1200">
                  <a:effectLst/>
                </a:endParaRPr>
              </a:p>
            </c:rich>
          </c:tx>
          <c:overlay val="0"/>
        </c:title>
        <c:majorTickMark val="out"/>
        <c:minorTickMark val="none"/>
        <c:tickLblPos val="nextTo"/>
        <c:txPr>
          <a:bodyPr/>
          <a:lstStyle/>
          <a:p>
            <a:pPr>
              <a:defRPr sz="1000"/>
            </a:pPr>
            <a:endParaRPr lang="de-DE"/>
          </a:p>
        </c:txPr>
        <c:crossAx val="89707264"/>
        <c:crosses val="autoZero"/>
        <c:auto val="1"/>
        <c:lblAlgn val="ctr"/>
        <c:lblOffset val="100"/>
        <c:noMultiLvlLbl val="0"/>
      </c:catAx>
      <c:valAx>
        <c:axId val="89707264"/>
        <c:scaling>
          <c:orientation val="minMax"/>
          <c:max val="1"/>
          <c:min val="0"/>
        </c:scaling>
        <c:delete val="0"/>
        <c:axPos val="l"/>
        <c:majorGridlines/>
        <c:title>
          <c:tx>
            <c:rich>
              <a:bodyPr rot="-5400000" vert="horz"/>
              <a:lstStyle/>
              <a:p>
                <a:pPr>
                  <a:defRPr/>
                </a:pPr>
                <a:r>
                  <a:rPr lang="en-US"/>
                  <a:t>Erfüllungsprozente</a:t>
                </a:r>
              </a:p>
            </c:rich>
          </c:tx>
          <c:overlay val="0"/>
        </c:title>
        <c:numFmt formatCode="General" sourceLinked="1"/>
        <c:majorTickMark val="out"/>
        <c:minorTickMark val="none"/>
        <c:tickLblPos val="nextTo"/>
        <c:crossAx val="89696896"/>
        <c:crosses val="autoZero"/>
        <c:crossBetween val="between"/>
        <c:majorUnit val="0.2"/>
        <c:minorUnit val="0.1"/>
      </c:valAx>
    </c:plotArea>
    <c:legend>
      <c:legendPos val="b"/>
      <c:layout>
        <c:manualLayout>
          <c:xMode val="edge"/>
          <c:yMode val="edge"/>
          <c:x val="0.18705884345102022"/>
          <c:y val="0.93267116437235176"/>
          <c:w val="0.67974466170194348"/>
          <c:h val="5.7675227305447573E-2"/>
        </c:manualLayout>
      </c:layout>
      <c:overlay val="0"/>
      <c:txPr>
        <a:bodyPr/>
        <a:lstStyle/>
        <a:p>
          <a:pPr>
            <a:defRPr sz="1200"/>
          </a:pPr>
          <a:endParaRPr lang="de-DE"/>
        </a:p>
      </c:txPr>
    </c:legend>
    <c:plotVisOnly val="1"/>
    <c:dispBlanksAs val="gap"/>
    <c:showDLblsOverMax val="0"/>
  </c:chart>
  <c:printSettings>
    <c:headerFooter/>
    <c:pageMargins b="0.39370078740157483" l="0.31496062992125984" r="0.31496062992125984" t="0.78740157480314965" header="0.31496062992125984" footer="0.31496062992125984"/>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Schule'!#REF!</c:f>
          <c:strCache>
            <c:ptCount val="1"/>
            <c:pt idx="0">
              <c:v>#REF!</c:v>
            </c:pt>
          </c:strCache>
        </c:strRef>
      </c:tx>
      <c:layout>
        <c:manualLayout>
          <c:xMode val="edge"/>
          <c:yMode val="edge"/>
          <c:x val="0.21828069732914107"/>
          <c:y val="2.074430433665959E-3"/>
        </c:manualLayout>
      </c:layout>
      <c:overlay val="0"/>
      <c:txPr>
        <a:bodyPr/>
        <a:lstStyle/>
        <a:p>
          <a:pPr>
            <a:defRPr sz="1400"/>
          </a:pPr>
          <a:endParaRPr lang="de-DE"/>
        </a:p>
      </c:txPr>
    </c:title>
    <c:autoTitleDeleted val="0"/>
    <c:plotArea>
      <c:layout>
        <c:manualLayout>
          <c:layoutTarget val="inner"/>
          <c:xMode val="edge"/>
          <c:yMode val="edge"/>
          <c:x val="8.1821265197313461E-2"/>
          <c:y val="0.15075990202895281"/>
          <c:w val="0.90301154942624173"/>
          <c:h val="0.55682583829765908"/>
        </c:manualLayout>
      </c:layout>
      <c:barChart>
        <c:barDir val="col"/>
        <c:grouping val="clustered"/>
        <c:varyColors val="0"/>
        <c:ser>
          <c:idx val="0"/>
          <c:order val="0"/>
          <c:spPr>
            <a:solidFill>
              <a:srgbClr val="92D050"/>
            </a:solidFill>
          </c:spPr>
          <c:invertIfNegative val="0"/>
          <c:dPt>
            <c:idx val="3"/>
            <c:invertIfNegative val="0"/>
            <c:bubble3D val="0"/>
            <c:spPr>
              <a:solidFill>
                <a:srgbClr val="00B0F0"/>
              </a:solidFill>
            </c:spPr>
            <c:extLst>
              <c:ext xmlns:c16="http://schemas.microsoft.com/office/drawing/2014/chart" uri="{C3380CC4-5D6E-409C-BE32-E72D297353CC}">
                <c16:uniqueId val="{00000001-7B4A-4E9A-8E55-0A46A789C9A7}"/>
              </c:ext>
            </c:extLst>
          </c:dPt>
          <c:dLbls>
            <c:dLbl>
              <c:idx val="0"/>
              <c:layout>
                <c:manualLayout>
                  <c:x val="2.9866661649694631E-2"/>
                  <c:y val="9.32060461416070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4A-4E9A-8E55-0A46A789C9A7}"/>
                </c:ext>
              </c:extLst>
            </c:dLbl>
            <c:dLbl>
              <c:idx val="3"/>
              <c:delete val="1"/>
              <c:extLst>
                <c:ext xmlns:c15="http://schemas.microsoft.com/office/drawing/2012/chart" uri="{CE6537A1-D6FC-4f65-9D91-7224C49458BB}"/>
                <c:ext xmlns:c16="http://schemas.microsoft.com/office/drawing/2014/chart" uri="{C3380CC4-5D6E-409C-BE32-E72D297353CC}">
                  <c16:uniqueId val="{00000001-7B4A-4E9A-8E55-0A46A789C9A7}"/>
                </c:ext>
              </c:extLst>
            </c:dLbl>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 Schule'!#REF!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'Daten Schule'!#REF!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'Daten Schule'!#REF!</c15:sqref>
                        </c15:formulaRef>
                      </c:ext>
                    </c:extLst>
                  </c:multiLvlStrRef>
                </c15:cat>
              </c15:filteredCategoryTitle>
            </c:ext>
            <c:ext xmlns:c16="http://schemas.microsoft.com/office/drawing/2014/chart" uri="{C3380CC4-5D6E-409C-BE32-E72D297353CC}">
              <c16:uniqueId val="{00000003-7B4A-4E9A-8E55-0A46A789C9A7}"/>
            </c:ext>
          </c:extLst>
        </c:ser>
        <c:ser>
          <c:idx val="1"/>
          <c:order val="1"/>
          <c:spPr>
            <a:solidFill>
              <a:srgbClr val="00B0F0"/>
            </a:solidFill>
          </c:spPr>
          <c:invertIfNegative val="0"/>
          <c:dPt>
            <c:idx val="0"/>
            <c:invertIfNegative val="0"/>
            <c:bubble3D val="0"/>
            <c:spPr>
              <a:solidFill>
                <a:srgbClr val="92D050"/>
              </a:solidFill>
            </c:spPr>
            <c:extLst>
              <c:ext xmlns:c16="http://schemas.microsoft.com/office/drawing/2014/chart" uri="{C3380CC4-5D6E-409C-BE32-E72D297353CC}">
                <c16:uniqueId val="{00000005-7B4A-4E9A-8E55-0A46A789C9A7}"/>
              </c:ext>
            </c:extLst>
          </c:dPt>
          <c:dLbls>
            <c:dLbl>
              <c:idx val="0"/>
              <c:delete val="1"/>
              <c:extLst>
                <c:ext xmlns:c15="http://schemas.microsoft.com/office/drawing/2012/chart" uri="{CE6537A1-D6FC-4f65-9D91-7224C49458BB}"/>
                <c:ext xmlns:c16="http://schemas.microsoft.com/office/drawing/2014/chart" uri="{C3380CC4-5D6E-409C-BE32-E72D297353CC}">
                  <c16:uniqueId val="{00000005-7B4A-4E9A-8E55-0A46A789C9A7}"/>
                </c:ext>
              </c:extLst>
            </c:dLbl>
            <c:dLbl>
              <c:idx val="3"/>
              <c:layout>
                <c:manualLayout>
                  <c:x val="-2.9866661649694631E-2"/>
                  <c:y val="9.32060461416070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4A-4E9A-8E55-0A46A789C9A7}"/>
                </c:ext>
              </c:extLst>
            </c:dLbl>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 Schule'!#REF!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'Daten Schule'!#REF!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'Daten Schule'!#REF!</c15:sqref>
                        </c15:formulaRef>
                      </c:ext>
                    </c:extLst>
                  </c:multiLvlStrRef>
                </c15:cat>
              </c15:filteredCategoryTitle>
            </c:ext>
            <c:ext xmlns:c16="http://schemas.microsoft.com/office/drawing/2014/chart" uri="{C3380CC4-5D6E-409C-BE32-E72D297353CC}">
              <c16:uniqueId val="{00000007-7B4A-4E9A-8E55-0A46A789C9A7}"/>
            </c:ext>
          </c:extLst>
        </c:ser>
        <c:dLbls>
          <c:showLegendKey val="0"/>
          <c:showVal val="0"/>
          <c:showCatName val="0"/>
          <c:showSerName val="0"/>
          <c:showPercent val="0"/>
          <c:showBubbleSize val="0"/>
        </c:dLbls>
        <c:gapWidth val="150"/>
        <c:overlap val="1"/>
        <c:axId val="91053440"/>
        <c:axId val="91067904"/>
      </c:barChart>
      <c:catAx>
        <c:axId val="91053440"/>
        <c:scaling>
          <c:orientation val="minMax"/>
        </c:scaling>
        <c:delete val="0"/>
        <c:axPos val="b"/>
        <c:title>
          <c:tx>
            <c:rich>
              <a:bodyPr/>
              <a:lstStyle/>
              <a:p>
                <a:pPr>
                  <a:defRPr/>
                </a:pPr>
                <a:r>
                  <a:rPr lang="en-US" sz="1200"/>
                  <a:t>Teil A • Kompetenzbereich: Sprache und Sprachgebrauch untersuchen</a:t>
                </a:r>
              </a:p>
            </c:rich>
          </c:tx>
          <c:overlay val="0"/>
        </c:title>
        <c:majorTickMark val="out"/>
        <c:minorTickMark val="none"/>
        <c:tickLblPos val="nextTo"/>
        <c:txPr>
          <a:bodyPr/>
          <a:lstStyle/>
          <a:p>
            <a:pPr>
              <a:defRPr sz="1000"/>
            </a:pPr>
            <a:endParaRPr lang="de-DE"/>
          </a:p>
        </c:txPr>
        <c:crossAx val="91067904"/>
        <c:crosses val="autoZero"/>
        <c:auto val="1"/>
        <c:lblAlgn val="ctr"/>
        <c:lblOffset val="100"/>
        <c:noMultiLvlLbl val="0"/>
      </c:catAx>
      <c:valAx>
        <c:axId val="91067904"/>
        <c:scaling>
          <c:orientation val="minMax"/>
          <c:max val="1"/>
          <c:min val="0"/>
        </c:scaling>
        <c:delete val="0"/>
        <c:axPos val="l"/>
        <c:majorGridlines/>
        <c:title>
          <c:tx>
            <c:rich>
              <a:bodyPr rot="-5400000" vert="horz"/>
              <a:lstStyle/>
              <a:p>
                <a:pPr>
                  <a:defRPr/>
                </a:pPr>
                <a:r>
                  <a:rPr lang="en-US"/>
                  <a:t>Erfüllungsprozente</a:t>
                </a:r>
              </a:p>
            </c:rich>
          </c:tx>
          <c:overlay val="0"/>
        </c:title>
        <c:numFmt formatCode="General" sourceLinked="1"/>
        <c:majorTickMark val="out"/>
        <c:minorTickMark val="none"/>
        <c:tickLblPos val="nextTo"/>
        <c:crossAx val="91053440"/>
        <c:crosses val="autoZero"/>
        <c:crossBetween val="between"/>
        <c:majorUnit val="0.2"/>
        <c:minorUnit val="0.1"/>
      </c:valAx>
    </c:plotArea>
    <c:legend>
      <c:legendPos val="b"/>
      <c:layout>
        <c:manualLayout>
          <c:xMode val="edge"/>
          <c:yMode val="edge"/>
          <c:x val="0.27290091370688818"/>
          <c:y val="0.92581637319201437"/>
          <c:w val="0.46487715172719629"/>
          <c:h val="5.7675227305447573E-2"/>
        </c:manualLayout>
      </c:layout>
      <c:overlay val="0"/>
      <c:txPr>
        <a:bodyPr/>
        <a:lstStyle/>
        <a:p>
          <a:pPr>
            <a:defRPr sz="1200"/>
          </a:pPr>
          <a:endParaRPr lang="de-DE"/>
        </a:p>
      </c:txPr>
    </c:legend>
    <c:plotVisOnly val="1"/>
    <c:dispBlanksAs val="gap"/>
    <c:showDLblsOverMax val="0"/>
  </c:chart>
  <c:printSettings>
    <c:headerFooter/>
    <c:pageMargins b="0.39370078740157483" l="0.31496062992125984" r="0.31496062992125984"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Schule'!#REF!</c:f>
          <c:strCache>
            <c:ptCount val="1"/>
            <c:pt idx="0">
              <c:v>#REF!</c:v>
            </c:pt>
          </c:strCache>
        </c:strRef>
      </c:tx>
      <c:layout>
        <c:manualLayout>
          <c:xMode val="edge"/>
          <c:yMode val="edge"/>
          <c:x val="0.24453100367285008"/>
          <c:y val="5.1629295723783913E-3"/>
        </c:manualLayout>
      </c:layout>
      <c:overlay val="0"/>
      <c:txPr>
        <a:bodyPr/>
        <a:lstStyle/>
        <a:p>
          <a:pPr>
            <a:defRPr sz="1400"/>
          </a:pPr>
          <a:endParaRPr lang="de-DE"/>
        </a:p>
      </c:txPr>
    </c:title>
    <c:autoTitleDeleted val="0"/>
    <c:plotArea>
      <c:layout>
        <c:manualLayout>
          <c:layoutTarget val="inner"/>
          <c:xMode val="edge"/>
          <c:yMode val="edge"/>
          <c:x val="0.10543911479664075"/>
          <c:y val="0.1737797299759124"/>
          <c:w val="0.87939374727917463"/>
          <c:h val="0.55180973385697796"/>
        </c:manualLayout>
      </c:layout>
      <c:barChart>
        <c:barDir val="col"/>
        <c:grouping val="clustered"/>
        <c:varyColors val="0"/>
        <c:ser>
          <c:idx val="0"/>
          <c:order val="0"/>
          <c:tx>
            <c:strRef>
              <c:f>'Daten Klasse'!$BA$27</c:f>
              <c:strCache>
                <c:ptCount val="1"/>
                <c:pt idx="0">
                  <c:v>Aufgabensatz 1</c:v>
                </c:pt>
              </c:strCache>
            </c:strRef>
          </c:tx>
          <c:spPr>
            <a:solidFill>
              <a:srgbClr val="92D050"/>
            </a:solidFill>
          </c:spPr>
          <c:invertIfNegative val="0"/>
          <c:dPt>
            <c:idx val="2"/>
            <c:invertIfNegative val="0"/>
            <c:bubble3D val="0"/>
            <c:spPr>
              <a:solidFill>
                <a:srgbClr val="00B0F0"/>
              </a:solidFill>
            </c:spPr>
            <c:extLst>
              <c:ext xmlns:c16="http://schemas.microsoft.com/office/drawing/2014/chart" uri="{C3380CC4-5D6E-409C-BE32-E72D297353CC}">
                <c16:uniqueId val="{00000001-06D3-4D01-97EF-76B302AE5A13}"/>
              </c:ext>
            </c:extLst>
          </c:dPt>
          <c:dLbls>
            <c:dLbl>
              <c:idx val="1"/>
              <c:layout>
                <c:manualLayout>
                  <c:x val="3.8523280970206977E-2"/>
                  <c:y val="9.38782051282051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6D3-4D01-97EF-76B302AE5A13}"/>
                </c:ext>
              </c:extLst>
            </c:dLbl>
            <c:dLbl>
              <c:idx val="2"/>
              <c:layout>
                <c:manualLayout>
                  <c:x val="4.2803645522452194E-2"/>
                  <c:y val="9.38782051282051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6D3-4D01-97EF-76B302AE5A13}"/>
                </c:ext>
              </c:extLst>
            </c:dLbl>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'Daten Klasse'!$AZ$28:$AZ$30</c:f>
              <c:strCache>
                <c:ptCount val="3"/>
                <c:pt idx="0">
                  <c:v>Lesetechniken und Lesestrategien
kennen und nutzen</c:v>
                </c:pt>
                <c:pt idx="1">
                  <c:v>Literarische Texte 
verstehen und reflektieren</c:v>
                </c:pt>
                <c:pt idx="2">
                  <c:v>Sachtexte verstehen,
reflektieren und nutzen</c:v>
                </c:pt>
              </c:strCache>
            </c:strRef>
          </c:cat>
          <c:val>
            <c:numRef>
              <c:f>'Daten Klasse'!$BA$28:$BA$30</c:f>
              <c:numCache>
                <c:formatCode>0%</c:formatCode>
                <c:ptCount val="3"/>
                <c:pt idx="0">
                  <c:v>1</c:v>
                </c:pt>
                <c:pt idx="1">
                  <c:v>1</c:v>
                </c:pt>
                <c:pt idx="2">
                  <c:v>1</c:v>
                </c:pt>
              </c:numCache>
            </c:numRef>
          </c:val>
          <c:extLst>
            <c:ext xmlns:c16="http://schemas.microsoft.com/office/drawing/2014/chart" uri="{C3380CC4-5D6E-409C-BE32-E72D297353CC}">
              <c16:uniqueId val="{00000003-06D3-4D01-97EF-76B302AE5A13}"/>
            </c:ext>
          </c:extLst>
        </c:ser>
        <c:ser>
          <c:idx val="1"/>
          <c:order val="1"/>
          <c:tx>
            <c:strRef>
              <c:f>'Daten Klasse'!$BB$27</c:f>
              <c:strCache>
                <c:ptCount val="1"/>
                <c:pt idx="0">
                  <c:v>Aufgabensatz 2</c:v>
                </c:pt>
              </c:strCache>
            </c:strRef>
          </c:tx>
          <c:spPr>
            <a:solidFill>
              <a:srgbClr val="00B0F0"/>
            </a:solidFill>
          </c:spPr>
          <c:invertIfNegative val="0"/>
          <c:dPt>
            <c:idx val="1"/>
            <c:invertIfNegative val="0"/>
            <c:bubble3D val="0"/>
            <c:spPr>
              <a:solidFill>
                <a:srgbClr val="92D050"/>
              </a:solidFill>
            </c:spPr>
            <c:extLst>
              <c:ext xmlns:c16="http://schemas.microsoft.com/office/drawing/2014/chart" uri="{C3380CC4-5D6E-409C-BE32-E72D297353CC}">
                <c16:uniqueId val="{00000005-06D3-4D01-97EF-76B302AE5A13}"/>
              </c:ext>
            </c:extLst>
          </c:dPt>
          <c:dLbls>
            <c:dLbl>
              <c:idx val="1"/>
              <c:delete val="1"/>
              <c:extLst>
                <c:ext xmlns:c15="http://schemas.microsoft.com/office/drawing/2012/chart" uri="{CE6537A1-D6FC-4f65-9D91-7224C49458BB}"/>
                <c:ext xmlns:c16="http://schemas.microsoft.com/office/drawing/2014/chart" uri="{C3380CC4-5D6E-409C-BE32-E72D297353CC}">
                  <c16:uniqueId val="{00000005-06D3-4D01-97EF-76B302AE5A13}"/>
                </c:ext>
              </c:extLst>
            </c:dLbl>
            <c:dLbl>
              <c:idx val="2"/>
              <c:delete val="1"/>
              <c:extLst>
                <c:ext xmlns:c15="http://schemas.microsoft.com/office/drawing/2012/chart" uri="{CE6537A1-D6FC-4f65-9D91-7224C49458BB}"/>
                <c:ext xmlns:c16="http://schemas.microsoft.com/office/drawing/2014/chart" uri="{C3380CC4-5D6E-409C-BE32-E72D297353CC}">
                  <c16:uniqueId val="{00000006-06D3-4D01-97EF-76B302AE5A13}"/>
                </c:ext>
              </c:extLst>
            </c:dLbl>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'Daten Klasse'!$AZ$28:$AZ$30</c:f>
              <c:strCache>
                <c:ptCount val="3"/>
                <c:pt idx="0">
                  <c:v>Lesetechniken und Lesestrategien
kennen und nutzen</c:v>
                </c:pt>
                <c:pt idx="1">
                  <c:v>Literarische Texte 
verstehen und reflektieren</c:v>
                </c:pt>
                <c:pt idx="2">
                  <c:v>Sachtexte verstehen,
reflektieren und nutzen</c:v>
                </c:pt>
              </c:strCache>
            </c:strRef>
          </c:cat>
          <c:val>
            <c:numRef>
              <c:f>'Daten Klasse'!$BB$28:$BB$30</c:f>
              <c:numCache>
                <c:formatCode>0%</c:formatCode>
                <c:ptCount val="3"/>
                <c:pt idx="0">
                  <c:v>1</c:v>
                </c:pt>
                <c:pt idx="1">
                  <c:v>1</c:v>
                </c:pt>
                <c:pt idx="2">
                  <c:v>1</c:v>
                </c:pt>
              </c:numCache>
            </c:numRef>
          </c:val>
          <c:extLst>
            <c:ext xmlns:c16="http://schemas.microsoft.com/office/drawing/2014/chart" uri="{C3380CC4-5D6E-409C-BE32-E72D297353CC}">
              <c16:uniqueId val="{00000007-06D3-4D01-97EF-76B302AE5A13}"/>
            </c:ext>
          </c:extLst>
        </c:ser>
        <c:dLbls>
          <c:showLegendKey val="0"/>
          <c:showVal val="0"/>
          <c:showCatName val="0"/>
          <c:showSerName val="0"/>
          <c:showPercent val="0"/>
          <c:showBubbleSize val="0"/>
        </c:dLbls>
        <c:gapWidth val="150"/>
        <c:overlap val="1"/>
        <c:axId val="90206976"/>
        <c:axId val="90208896"/>
      </c:barChart>
      <c:catAx>
        <c:axId val="90206976"/>
        <c:scaling>
          <c:orientation val="minMax"/>
        </c:scaling>
        <c:delete val="0"/>
        <c:axPos val="b"/>
        <c:title>
          <c:tx>
            <c:rich>
              <a:bodyPr/>
              <a:lstStyle/>
              <a:p>
                <a:pPr>
                  <a:defRPr/>
                </a:pPr>
                <a:r>
                  <a:rPr lang="en-US" sz="1200"/>
                  <a:t>Teil A • Kompetenzbereich: Lesen - Mit Texten umgehen</a:t>
                </a:r>
              </a:p>
            </c:rich>
          </c:tx>
          <c:layout/>
          <c:overlay val="0"/>
        </c:title>
        <c:numFmt formatCode="General" sourceLinked="0"/>
        <c:majorTickMark val="out"/>
        <c:minorTickMark val="none"/>
        <c:tickLblPos val="nextTo"/>
        <c:txPr>
          <a:bodyPr/>
          <a:lstStyle/>
          <a:p>
            <a:pPr>
              <a:defRPr sz="1000"/>
            </a:pPr>
            <a:endParaRPr lang="de-DE"/>
          </a:p>
        </c:txPr>
        <c:crossAx val="90208896"/>
        <c:crosses val="autoZero"/>
        <c:auto val="1"/>
        <c:lblAlgn val="ctr"/>
        <c:lblOffset val="100"/>
        <c:noMultiLvlLbl val="0"/>
      </c:catAx>
      <c:valAx>
        <c:axId val="90208896"/>
        <c:scaling>
          <c:orientation val="minMax"/>
          <c:max val="1"/>
          <c:min val="0"/>
        </c:scaling>
        <c:delete val="0"/>
        <c:axPos val="l"/>
        <c:majorGridlines/>
        <c:title>
          <c:tx>
            <c:rich>
              <a:bodyPr rot="-5400000" vert="horz"/>
              <a:lstStyle/>
              <a:p>
                <a:pPr>
                  <a:defRPr/>
                </a:pPr>
                <a:r>
                  <a:rPr lang="en-US"/>
                  <a:t>Erfüllungsprozente</a:t>
                </a:r>
              </a:p>
            </c:rich>
          </c:tx>
          <c:layout/>
          <c:overlay val="0"/>
        </c:title>
        <c:numFmt formatCode="0%" sourceLinked="1"/>
        <c:majorTickMark val="out"/>
        <c:minorTickMark val="none"/>
        <c:tickLblPos val="nextTo"/>
        <c:crossAx val="90206976"/>
        <c:crosses val="autoZero"/>
        <c:crossBetween val="between"/>
        <c:majorUnit val="0.2"/>
        <c:minorUnit val="0.1"/>
      </c:valAx>
    </c:plotArea>
    <c:legend>
      <c:legendPos val="b"/>
      <c:layout>
        <c:manualLayout>
          <c:xMode val="edge"/>
          <c:yMode val="edge"/>
          <c:x val="0.11316486405382901"/>
          <c:y val="0.92964924838940588"/>
          <c:w val="0.67186923242634866"/>
          <c:h val="5.7675227305447573E-2"/>
        </c:manualLayout>
      </c:layout>
      <c:overlay val="0"/>
      <c:txPr>
        <a:bodyPr/>
        <a:lstStyle/>
        <a:p>
          <a:pPr>
            <a:defRPr sz="1200"/>
          </a:pPr>
          <a:endParaRPr lang="de-DE"/>
        </a:p>
      </c:txPr>
    </c:legend>
    <c:plotVisOnly val="1"/>
    <c:dispBlanksAs val="gap"/>
    <c:showDLblsOverMax val="0"/>
  </c:chart>
  <c:printSettings>
    <c:headerFooter/>
    <c:pageMargins b="0.39370078740157483" l="0.31496062992125984" r="0.31496062992125984"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Klasse'!$AT$23</c:f>
          <c:strCache>
            <c:ptCount val="1"/>
            <c:pt idx="0">
              <c:v>Schriftliche Abschlussprüfung 2017
Realschulabschlussprüfung Deutsch - Klasse </c:v>
            </c:pt>
          </c:strCache>
        </c:strRef>
      </c:tx>
      <c:overlay val="0"/>
      <c:txPr>
        <a:bodyPr/>
        <a:lstStyle/>
        <a:p>
          <a:pPr>
            <a:defRPr sz="1400"/>
          </a:pPr>
          <a:endParaRPr lang="de-DE"/>
        </a:p>
      </c:txPr>
    </c:title>
    <c:autoTitleDeleted val="0"/>
    <c:plotArea>
      <c:layout>
        <c:manualLayout>
          <c:layoutTarget val="inner"/>
          <c:xMode val="edge"/>
          <c:yMode val="edge"/>
          <c:x val="0.13297673084982023"/>
          <c:y val="0.19667579596028759"/>
          <c:w val="0.84237340920620218"/>
          <c:h val="0.58501512039255965"/>
        </c:manualLayout>
      </c:layout>
      <c:barChart>
        <c:barDir val="col"/>
        <c:grouping val="clustered"/>
        <c:varyColors val="0"/>
        <c:ser>
          <c:idx val="0"/>
          <c:order val="0"/>
          <c:invertIfNegative val="0"/>
          <c:dPt>
            <c:idx val="0"/>
            <c:invertIfNegative val="0"/>
            <c:bubble3D val="0"/>
            <c:spPr>
              <a:solidFill>
                <a:srgbClr val="92D050"/>
              </a:solidFill>
            </c:spPr>
            <c:extLst>
              <c:ext xmlns:c16="http://schemas.microsoft.com/office/drawing/2014/chart" uri="{C3380CC4-5D6E-409C-BE32-E72D297353CC}">
                <c16:uniqueId val="{00000001-AB35-44F4-82D9-D70E6BAAE2E5}"/>
              </c:ext>
            </c:extLst>
          </c:dPt>
          <c:dPt>
            <c:idx val="1"/>
            <c:invertIfNegative val="0"/>
            <c:bubble3D val="0"/>
            <c:spPr>
              <a:solidFill>
                <a:srgbClr val="C0E399"/>
              </a:solidFill>
            </c:spPr>
            <c:extLst>
              <c:ext xmlns:c16="http://schemas.microsoft.com/office/drawing/2014/chart" uri="{C3380CC4-5D6E-409C-BE32-E72D297353CC}">
                <c16:uniqueId val="{00000003-AB35-44F4-82D9-D70E6BAAE2E5}"/>
              </c:ext>
            </c:extLst>
          </c:dPt>
          <c:dPt>
            <c:idx val="2"/>
            <c:invertIfNegative val="0"/>
            <c:bubble3D val="0"/>
            <c:spPr>
              <a:solidFill>
                <a:srgbClr val="C0E399"/>
              </a:solidFill>
            </c:spPr>
            <c:extLst>
              <c:ext xmlns:c16="http://schemas.microsoft.com/office/drawing/2014/chart" uri="{C3380CC4-5D6E-409C-BE32-E72D297353CC}">
                <c16:uniqueId val="{00000005-AB35-44F4-82D9-D70E6BAAE2E5}"/>
              </c:ext>
            </c:extLst>
          </c:dPt>
          <c:dPt>
            <c:idx val="3"/>
            <c:invertIfNegative val="0"/>
            <c:bubble3D val="0"/>
            <c:spPr>
              <a:solidFill>
                <a:srgbClr val="00B0F0"/>
              </a:solidFill>
            </c:spPr>
            <c:extLst>
              <c:ext xmlns:c16="http://schemas.microsoft.com/office/drawing/2014/chart" uri="{C3380CC4-5D6E-409C-BE32-E72D297353CC}">
                <c16:uniqueId val="{00000007-AB35-44F4-82D9-D70E6BAAE2E5}"/>
              </c:ext>
            </c:extLst>
          </c:dPt>
          <c:dPt>
            <c:idx val="4"/>
            <c:invertIfNegative val="0"/>
            <c:bubble3D val="0"/>
            <c:spPr>
              <a:solidFill>
                <a:srgbClr val="85DFFF"/>
              </a:solidFill>
            </c:spPr>
            <c:extLst>
              <c:ext xmlns:c16="http://schemas.microsoft.com/office/drawing/2014/chart" uri="{C3380CC4-5D6E-409C-BE32-E72D297353CC}">
                <c16:uniqueId val="{00000009-AB35-44F4-82D9-D70E6BAAE2E5}"/>
              </c:ext>
            </c:extLst>
          </c:dPt>
          <c:dPt>
            <c:idx val="5"/>
            <c:invertIfNegative val="0"/>
            <c:bubble3D val="0"/>
            <c:spPr>
              <a:solidFill>
                <a:srgbClr val="85DFFF"/>
              </a:solidFill>
            </c:spPr>
            <c:extLst>
              <c:ext xmlns:c16="http://schemas.microsoft.com/office/drawing/2014/chart" uri="{C3380CC4-5D6E-409C-BE32-E72D297353CC}">
                <c16:uniqueId val="{0000000B-AB35-44F4-82D9-D70E6BAAE2E5}"/>
              </c:ext>
            </c:extLst>
          </c:dPt>
          <c:dLbls>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'Daten Klasse'!$AT$42:$AU$47</c:f>
              <c:multiLvlStrCache>
                <c:ptCount val="6"/>
                <c:lvl>
                  <c:pt idx="0">
                    <c:v>gesamt</c:v>
                  </c:pt>
                  <c:pt idx="1">
                    <c:v>Aufg. B1</c:v>
                  </c:pt>
                  <c:pt idx="2">
                    <c:v>Aufg. B2</c:v>
                  </c:pt>
                  <c:pt idx="3">
                    <c:v>gesamt</c:v>
                  </c:pt>
                  <c:pt idx="4">
                    <c:v>Aufg. B1</c:v>
                  </c:pt>
                  <c:pt idx="5">
                    <c:v>Aufg. B2</c:v>
                  </c:pt>
                </c:lvl>
                <c:lvl>
                  <c:pt idx="0">
                    <c:v>Aufgabensatz 1</c:v>
                  </c:pt>
                  <c:pt idx="3">
                    <c:v>Aufgabensatz 2</c:v>
                  </c:pt>
                </c:lvl>
              </c:multiLvlStrCache>
            </c:multiLvlStrRef>
          </c:cat>
          <c:val>
            <c:numRef>
              <c:f>'Daten Klasse'!$AV$42:$AV$47</c:f>
              <c:numCache>
                <c:formatCode>0%</c:formatCode>
                <c:ptCount val="6"/>
                <c:pt idx="0">
                  <c:v>1</c:v>
                </c:pt>
                <c:pt idx="1">
                  <c:v>1</c:v>
                </c:pt>
                <c:pt idx="2">
                  <c:v>0</c:v>
                </c:pt>
                <c:pt idx="3">
                  <c:v>1</c:v>
                </c:pt>
                <c:pt idx="4">
                  <c:v>0</c:v>
                </c:pt>
                <c:pt idx="5">
                  <c:v>1</c:v>
                </c:pt>
              </c:numCache>
            </c:numRef>
          </c:val>
          <c:extLst>
            <c:ext xmlns:c16="http://schemas.microsoft.com/office/drawing/2014/chart" uri="{C3380CC4-5D6E-409C-BE32-E72D297353CC}">
              <c16:uniqueId val="{0000000C-AB35-44F4-82D9-D70E6BAAE2E5}"/>
            </c:ext>
          </c:extLst>
        </c:ser>
        <c:dLbls>
          <c:showLegendKey val="0"/>
          <c:showVal val="0"/>
          <c:showCatName val="0"/>
          <c:showSerName val="0"/>
          <c:showPercent val="0"/>
          <c:showBubbleSize val="0"/>
        </c:dLbls>
        <c:gapWidth val="150"/>
        <c:axId val="90310528"/>
        <c:axId val="90316800"/>
      </c:barChart>
      <c:catAx>
        <c:axId val="90310528"/>
        <c:scaling>
          <c:orientation val="minMax"/>
        </c:scaling>
        <c:delete val="0"/>
        <c:axPos val="b"/>
        <c:title>
          <c:tx>
            <c:rich>
              <a:bodyPr/>
              <a:lstStyle/>
              <a:p>
                <a:pPr>
                  <a:defRPr sz="1200"/>
                </a:pPr>
                <a:r>
                  <a:rPr lang="en-US" sz="1200"/>
                  <a:t>Teil B - Schreibaufgabe</a:t>
                </a:r>
              </a:p>
            </c:rich>
          </c:tx>
          <c:overlay val="0"/>
        </c:title>
        <c:numFmt formatCode="General" sourceLinked="0"/>
        <c:majorTickMark val="out"/>
        <c:minorTickMark val="none"/>
        <c:tickLblPos val="nextTo"/>
        <c:crossAx val="90316800"/>
        <c:crosses val="autoZero"/>
        <c:auto val="1"/>
        <c:lblAlgn val="ctr"/>
        <c:lblOffset val="100"/>
        <c:noMultiLvlLbl val="0"/>
      </c:catAx>
      <c:valAx>
        <c:axId val="90316800"/>
        <c:scaling>
          <c:orientation val="minMax"/>
          <c:max val="1"/>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90310528"/>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Klasse'!$AT$23</c:f>
          <c:strCache>
            <c:ptCount val="1"/>
            <c:pt idx="0">
              <c:v>Schriftliche Abschlussprüfung 2017
Realschulabschlussprüfung Deutsch - Klasse </c:v>
            </c:pt>
          </c:strCache>
        </c:strRef>
      </c:tx>
      <c:layout>
        <c:manualLayout>
          <c:xMode val="edge"/>
          <c:yMode val="edge"/>
          <c:x val="0.19932696469592143"/>
          <c:y val="1.7391304347826087E-2"/>
        </c:manualLayout>
      </c:layout>
      <c:overlay val="0"/>
      <c:txPr>
        <a:bodyPr/>
        <a:lstStyle/>
        <a:p>
          <a:pPr>
            <a:defRPr sz="1400"/>
          </a:pPr>
          <a:endParaRPr lang="de-DE"/>
        </a:p>
      </c:txPr>
    </c:title>
    <c:autoTitleDeleted val="0"/>
    <c:plotArea>
      <c:layout>
        <c:manualLayout>
          <c:layoutTarget val="inner"/>
          <c:xMode val="edge"/>
          <c:yMode val="edge"/>
          <c:x val="9.8343569122825159E-2"/>
          <c:y val="0.50707200730343494"/>
          <c:w val="0.86647307017657271"/>
          <c:h val="0.42241515462741069"/>
        </c:manualLayout>
      </c:layout>
      <c:barChart>
        <c:barDir val="bar"/>
        <c:grouping val="clustered"/>
        <c:varyColors val="0"/>
        <c:ser>
          <c:idx val="0"/>
          <c:order val="0"/>
          <c:invertIfNegative val="0"/>
          <c:dPt>
            <c:idx val="0"/>
            <c:invertIfNegative val="0"/>
            <c:bubble3D val="0"/>
            <c:spPr>
              <a:solidFill>
                <a:srgbClr val="92D050"/>
              </a:solidFill>
            </c:spPr>
            <c:extLst>
              <c:ext xmlns:c16="http://schemas.microsoft.com/office/drawing/2014/chart" uri="{C3380CC4-5D6E-409C-BE32-E72D297353CC}">
                <c16:uniqueId val="{00000001-8159-4DB6-A158-5D716D2C155A}"/>
              </c:ext>
            </c:extLst>
          </c:dPt>
          <c:dPt>
            <c:idx val="1"/>
            <c:invertIfNegative val="0"/>
            <c:bubble3D val="0"/>
            <c:spPr>
              <a:solidFill>
                <a:srgbClr val="00B0F0"/>
              </a:solidFill>
            </c:spPr>
            <c:extLst>
              <c:ext xmlns:c16="http://schemas.microsoft.com/office/drawing/2014/chart" uri="{C3380CC4-5D6E-409C-BE32-E72D297353CC}">
                <c16:uniqueId val="{00000003-8159-4DB6-A158-5D716D2C155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'Daten Klasse'!$AT$38:$AT$39</c:f>
              <c:numCache>
                <c:formatCode>General</c:formatCode>
                <c:ptCount val="2"/>
                <c:pt idx="0">
                  <c:v>1</c:v>
                </c:pt>
                <c:pt idx="1">
                  <c:v>2</c:v>
                </c:pt>
              </c:numCache>
            </c:numRef>
          </c:cat>
          <c:val>
            <c:numRef>
              <c:f>'Daten Klasse'!$AU$38:$AU$39</c:f>
              <c:numCache>
                <c:formatCode>General</c:formatCode>
                <c:ptCount val="2"/>
                <c:pt idx="0">
                  <c:v>1</c:v>
                </c:pt>
                <c:pt idx="1">
                  <c:v>1</c:v>
                </c:pt>
              </c:numCache>
            </c:numRef>
          </c:val>
          <c:extLst>
            <c:ext xmlns:c16="http://schemas.microsoft.com/office/drawing/2014/chart" uri="{C3380CC4-5D6E-409C-BE32-E72D297353CC}">
              <c16:uniqueId val="{00000004-8159-4DB6-A158-5D716D2C155A}"/>
            </c:ext>
          </c:extLst>
        </c:ser>
        <c:dLbls>
          <c:showLegendKey val="0"/>
          <c:showVal val="0"/>
          <c:showCatName val="0"/>
          <c:showSerName val="0"/>
          <c:showPercent val="0"/>
          <c:showBubbleSize val="0"/>
        </c:dLbls>
        <c:gapWidth val="60"/>
        <c:axId val="90346624"/>
        <c:axId val="90348544"/>
      </c:barChart>
      <c:catAx>
        <c:axId val="90346624"/>
        <c:scaling>
          <c:orientation val="maxMin"/>
        </c:scaling>
        <c:delete val="0"/>
        <c:axPos val="l"/>
        <c:title>
          <c:tx>
            <c:rich>
              <a:bodyPr rot="-5400000" vert="horz"/>
              <a:lstStyle/>
              <a:p>
                <a:pPr>
                  <a:defRPr/>
                </a:pPr>
                <a:r>
                  <a:rPr lang="en-US"/>
                  <a:t>Aufgabensatz</a:t>
                </a:r>
              </a:p>
            </c:rich>
          </c:tx>
          <c:overlay val="0"/>
        </c:title>
        <c:numFmt formatCode="General" sourceLinked="1"/>
        <c:majorTickMark val="out"/>
        <c:minorTickMark val="none"/>
        <c:tickLblPos val="nextTo"/>
        <c:txPr>
          <a:bodyPr/>
          <a:lstStyle/>
          <a:p>
            <a:pPr>
              <a:defRPr sz="1200" b="1"/>
            </a:pPr>
            <a:endParaRPr lang="de-DE"/>
          </a:p>
        </c:txPr>
        <c:crossAx val="90348544"/>
        <c:crosses val="autoZero"/>
        <c:auto val="1"/>
        <c:lblAlgn val="ctr"/>
        <c:lblOffset val="100"/>
        <c:noMultiLvlLbl val="0"/>
      </c:catAx>
      <c:valAx>
        <c:axId val="90348544"/>
        <c:scaling>
          <c:orientation val="minMax"/>
        </c:scaling>
        <c:delete val="0"/>
        <c:axPos val="t"/>
        <c:majorGridlines/>
        <c:title>
          <c:tx>
            <c:rich>
              <a:bodyPr/>
              <a:lstStyle/>
              <a:p>
                <a:pPr>
                  <a:defRPr sz="1200"/>
                </a:pPr>
                <a:r>
                  <a:rPr lang="en-US" sz="1200"/>
                  <a:t>Wahlverhalten der Schülerinnen und Schüler</a:t>
                </a:r>
              </a:p>
            </c:rich>
          </c:tx>
          <c:overlay val="0"/>
        </c:title>
        <c:numFmt formatCode="General" sourceLinked="1"/>
        <c:majorTickMark val="out"/>
        <c:minorTickMark val="none"/>
        <c:tickLblPos val="nextTo"/>
        <c:crossAx val="90346624"/>
        <c:crosses val="autoZero"/>
        <c:crossBetween val="between"/>
        <c:majorUnit val="5"/>
      </c:val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Klasse'!$AT$23</c:f>
          <c:strCache>
            <c:ptCount val="1"/>
            <c:pt idx="0">
              <c:v>Schriftliche Abschlussprüfung 2017
Realschulabschlussprüfung Deutsch - Klasse </c:v>
            </c:pt>
          </c:strCache>
        </c:strRef>
      </c:tx>
      <c:layout>
        <c:manualLayout>
          <c:xMode val="edge"/>
          <c:yMode val="edge"/>
          <c:x val="0.18857140398433803"/>
          <c:y val="5.5160857335829789E-4"/>
        </c:manualLayout>
      </c:layout>
      <c:overlay val="0"/>
      <c:txPr>
        <a:bodyPr/>
        <a:lstStyle/>
        <a:p>
          <a:pPr>
            <a:defRPr sz="1400"/>
          </a:pPr>
          <a:endParaRPr lang="de-DE"/>
        </a:p>
      </c:txPr>
    </c:title>
    <c:autoTitleDeleted val="0"/>
    <c:plotArea>
      <c:layout>
        <c:manualLayout>
          <c:layoutTarget val="inner"/>
          <c:xMode val="edge"/>
          <c:yMode val="edge"/>
          <c:x val="0.10762755475237726"/>
          <c:y val="0.17314319423427121"/>
          <c:w val="0.87720514774362879"/>
          <c:h val="0.53247941727153802"/>
        </c:manualLayout>
      </c:layout>
      <c:barChart>
        <c:barDir val="col"/>
        <c:grouping val="clustered"/>
        <c:varyColors val="0"/>
        <c:ser>
          <c:idx val="0"/>
          <c:order val="0"/>
          <c:tx>
            <c:strRef>
              <c:f>'Daten Klasse'!$BA$31</c:f>
              <c:strCache>
                <c:ptCount val="1"/>
                <c:pt idx="0">
                  <c:v>Aufgabensatz 1</c:v>
                </c:pt>
              </c:strCache>
            </c:strRef>
          </c:tx>
          <c:spPr>
            <a:solidFill>
              <a:srgbClr val="92D050"/>
            </a:solidFill>
          </c:spPr>
          <c:invertIfNegative val="0"/>
          <c:dLbls>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 Klasse'!$AZ$32</c:f>
              <c:strCache>
                <c:ptCount val="1"/>
                <c:pt idx="0">
                  <c:v>Sachbezogen, situationsangemessen
und adressatengerecht schreiben</c:v>
                </c:pt>
              </c:strCache>
            </c:strRef>
          </c:cat>
          <c:val>
            <c:numRef>
              <c:f>'Daten Klasse'!$BA$32</c:f>
              <c:numCache>
                <c:formatCode>0%</c:formatCode>
                <c:ptCount val="1"/>
                <c:pt idx="0">
                  <c:v>1</c:v>
                </c:pt>
              </c:numCache>
            </c:numRef>
          </c:val>
          <c:extLst>
            <c:ext xmlns:c16="http://schemas.microsoft.com/office/drawing/2014/chart" uri="{C3380CC4-5D6E-409C-BE32-E72D297353CC}">
              <c16:uniqueId val="{00000000-9236-41D0-BF29-194EB8276C34}"/>
            </c:ext>
          </c:extLst>
        </c:ser>
        <c:ser>
          <c:idx val="1"/>
          <c:order val="1"/>
          <c:tx>
            <c:strRef>
              <c:f>'Daten Klasse'!$BB$31</c:f>
              <c:strCache>
                <c:ptCount val="1"/>
                <c:pt idx="0">
                  <c:v>Aufgabensatz 2</c:v>
                </c:pt>
              </c:strCache>
            </c:strRef>
          </c:tx>
          <c:spPr>
            <a:solidFill>
              <a:srgbClr val="00B0F0"/>
            </a:solidFill>
          </c:spPr>
          <c:invertIfNegative val="0"/>
          <c:dLbls>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 Klasse'!$AZ$32</c:f>
              <c:strCache>
                <c:ptCount val="1"/>
                <c:pt idx="0">
                  <c:v>Sachbezogen, situationsangemessen
und adressatengerecht schreiben</c:v>
                </c:pt>
              </c:strCache>
            </c:strRef>
          </c:cat>
          <c:val>
            <c:numRef>
              <c:f>'Daten Klasse'!$BB$32</c:f>
              <c:numCache>
                <c:formatCode>0%</c:formatCode>
                <c:ptCount val="1"/>
                <c:pt idx="0">
                  <c:v>1</c:v>
                </c:pt>
              </c:numCache>
            </c:numRef>
          </c:val>
          <c:extLst>
            <c:ext xmlns:c16="http://schemas.microsoft.com/office/drawing/2014/chart" uri="{C3380CC4-5D6E-409C-BE32-E72D297353CC}">
              <c16:uniqueId val="{00000001-9236-41D0-BF29-194EB8276C34}"/>
            </c:ext>
          </c:extLst>
        </c:ser>
        <c:dLbls>
          <c:showLegendKey val="0"/>
          <c:showVal val="0"/>
          <c:showCatName val="0"/>
          <c:showSerName val="0"/>
          <c:showPercent val="0"/>
          <c:showBubbleSize val="0"/>
        </c:dLbls>
        <c:gapWidth val="500"/>
        <c:overlap val="-100"/>
        <c:axId val="90645632"/>
        <c:axId val="90647552"/>
      </c:barChart>
      <c:catAx>
        <c:axId val="90645632"/>
        <c:scaling>
          <c:orientation val="minMax"/>
        </c:scaling>
        <c:delete val="0"/>
        <c:axPos val="b"/>
        <c:title>
          <c:tx>
            <c:rich>
              <a:bodyPr/>
              <a:lstStyle/>
              <a:p>
                <a:pPr>
                  <a:defRPr/>
                </a:pPr>
                <a:r>
                  <a:rPr lang="en-US" sz="1200" b="1" i="0" baseline="0">
                    <a:effectLst/>
                  </a:rPr>
                  <a:t>Teil A • Kompetenzbereich: Sprechen, Zuhören und Schreiben</a:t>
                </a:r>
                <a:endParaRPr lang="de-DE" sz="1200">
                  <a:effectLst/>
                </a:endParaRPr>
              </a:p>
            </c:rich>
          </c:tx>
          <c:overlay val="0"/>
        </c:title>
        <c:numFmt formatCode="General" sourceLinked="0"/>
        <c:majorTickMark val="out"/>
        <c:minorTickMark val="none"/>
        <c:tickLblPos val="nextTo"/>
        <c:txPr>
          <a:bodyPr/>
          <a:lstStyle/>
          <a:p>
            <a:pPr>
              <a:defRPr sz="1000"/>
            </a:pPr>
            <a:endParaRPr lang="de-DE"/>
          </a:p>
        </c:txPr>
        <c:crossAx val="90647552"/>
        <c:crosses val="autoZero"/>
        <c:auto val="1"/>
        <c:lblAlgn val="ctr"/>
        <c:lblOffset val="100"/>
        <c:noMultiLvlLbl val="0"/>
      </c:catAx>
      <c:valAx>
        <c:axId val="90647552"/>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90645632"/>
        <c:crosses val="autoZero"/>
        <c:crossBetween val="between"/>
        <c:majorUnit val="0.2"/>
        <c:minorUnit val="0.1"/>
      </c:valAx>
    </c:plotArea>
    <c:legend>
      <c:legendPos val="b"/>
      <c:layout>
        <c:manualLayout>
          <c:xMode val="edge"/>
          <c:yMode val="edge"/>
          <c:x val="0.18705884345102022"/>
          <c:y val="0.93267116437235176"/>
          <c:w val="0.67974466170194348"/>
          <c:h val="5.7675227305447573E-2"/>
        </c:manualLayout>
      </c:layout>
      <c:overlay val="0"/>
      <c:txPr>
        <a:bodyPr/>
        <a:lstStyle/>
        <a:p>
          <a:pPr>
            <a:defRPr sz="1200"/>
          </a:pPr>
          <a:endParaRPr lang="de-DE"/>
        </a:p>
      </c:txPr>
    </c:legend>
    <c:plotVisOnly val="1"/>
    <c:dispBlanksAs val="gap"/>
    <c:showDLblsOverMax val="0"/>
  </c:chart>
  <c:printSettings>
    <c:headerFooter/>
    <c:pageMargins b="0.39370078740157483" l="0.31496062992125984" r="0.31496062992125984" t="0.78740157480314965" header="0.31496062992125984" footer="0.31496062992125984"/>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Klasse'!$AT$23</c:f>
          <c:strCache>
            <c:ptCount val="1"/>
            <c:pt idx="0">
              <c:v>Schriftliche Abschlussprüfung 2017
Realschulabschlussprüfung Deutsch - Klasse </c:v>
            </c:pt>
          </c:strCache>
        </c:strRef>
      </c:tx>
      <c:layout>
        <c:manualLayout>
          <c:xMode val="edge"/>
          <c:yMode val="edge"/>
          <c:x val="0.19036873210701019"/>
          <c:y val="2.0744304336659581E-3"/>
        </c:manualLayout>
      </c:layout>
      <c:overlay val="0"/>
      <c:txPr>
        <a:bodyPr/>
        <a:lstStyle/>
        <a:p>
          <a:pPr>
            <a:defRPr sz="1400"/>
          </a:pPr>
          <a:endParaRPr lang="de-DE"/>
        </a:p>
      </c:txPr>
    </c:title>
    <c:autoTitleDeleted val="0"/>
    <c:plotArea>
      <c:layout>
        <c:manualLayout>
          <c:layoutTarget val="inner"/>
          <c:xMode val="edge"/>
          <c:yMode val="edge"/>
          <c:x val="8.1821265197313461E-2"/>
          <c:y val="0.15075990202895281"/>
          <c:w val="0.90301154942624173"/>
          <c:h val="0.57952085776511975"/>
        </c:manualLayout>
      </c:layout>
      <c:barChart>
        <c:barDir val="col"/>
        <c:grouping val="clustered"/>
        <c:varyColors val="0"/>
        <c:ser>
          <c:idx val="0"/>
          <c:order val="0"/>
          <c:tx>
            <c:strRef>
              <c:f>'Daten Klasse'!$BA$33</c:f>
              <c:strCache>
                <c:ptCount val="1"/>
                <c:pt idx="0">
                  <c:v>Aufgabensatz 1</c:v>
                </c:pt>
              </c:strCache>
            </c:strRef>
          </c:tx>
          <c:spPr>
            <a:solidFill>
              <a:srgbClr val="92D050"/>
            </a:solidFill>
          </c:spPr>
          <c:invertIfNegative val="0"/>
          <c:dPt>
            <c:idx val="3"/>
            <c:invertIfNegative val="0"/>
            <c:bubble3D val="0"/>
            <c:extLst>
              <c:ext xmlns:c16="http://schemas.microsoft.com/office/drawing/2014/chart" uri="{C3380CC4-5D6E-409C-BE32-E72D297353CC}">
                <c16:uniqueId val="{00000000-FA5B-4269-B505-8108A8F481F0}"/>
              </c:ext>
            </c:extLst>
          </c:dPt>
          <c:dLbls>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'Daten Klasse'!$AZ$34:$AZ$37</c:f>
              <c:strCache>
                <c:ptCount val="4"/>
                <c:pt idx="0">
                  <c:v>Lexikalische Einheiten 
kennen und funktional 
verwenden</c:v>
                </c:pt>
                <c:pt idx="1">
                  <c:v>Normrichtig
schreiben</c:v>
                </c:pt>
                <c:pt idx="2">
                  <c:v>Sprache in Verwendungs-
zusammenhängen reflek-
tieren und gestalten</c:v>
                </c:pt>
                <c:pt idx="3">
                  <c:v>Grammatische Mittel 
kennen und funktio-
nal verwenden</c:v>
                </c:pt>
              </c:strCache>
            </c:strRef>
          </c:cat>
          <c:val>
            <c:numRef>
              <c:f>'Daten Klasse'!$BA$34:$BA$37</c:f>
              <c:numCache>
                <c:formatCode>0%</c:formatCode>
                <c:ptCount val="4"/>
                <c:pt idx="0">
                  <c:v>1</c:v>
                </c:pt>
                <c:pt idx="1">
                  <c:v>1</c:v>
                </c:pt>
                <c:pt idx="2">
                  <c:v>1</c:v>
                </c:pt>
                <c:pt idx="3">
                  <c:v>1</c:v>
                </c:pt>
              </c:numCache>
            </c:numRef>
          </c:val>
          <c:extLst>
            <c:ext xmlns:c16="http://schemas.microsoft.com/office/drawing/2014/chart" uri="{C3380CC4-5D6E-409C-BE32-E72D297353CC}">
              <c16:uniqueId val="{00000001-FA5B-4269-B505-8108A8F481F0}"/>
            </c:ext>
          </c:extLst>
        </c:ser>
        <c:ser>
          <c:idx val="1"/>
          <c:order val="1"/>
          <c:tx>
            <c:strRef>
              <c:f>'Daten Klasse'!$BB$33</c:f>
              <c:strCache>
                <c:ptCount val="1"/>
                <c:pt idx="0">
                  <c:v>Aufgabensatz 2</c:v>
                </c:pt>
              </c:strCache>
            </c:strRef>
          </c:tx>
          <c:spPr>
            <a:solidFill>
              <a:srgbClr val="00B0F0"/>
            </a:solidFill>
          </c:spPr>
          <c:invertIfNegative val="0"/>
          <c:dPt>
            <c:idx val="0"/>
            <c:invertIfNegative val="0"/>
            <c:bubble3D val="0"/>
            <c:extLst>
              <c:ext xmlns:c16="http://schemas.microsoft.com/office/drawing/2014/chart" uri="{C3380CC4-5D6E-409C-BE32-E72D297353CC}">
                <c16:uniqueId val="{00000002-FA5B-4269-B505-8108A8F481F0}"/>
              </c:ext>
            </c:extLst>
          </c:dPt>
          <c:dLbls>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'Daten Klasse'!$AZ$34:$AZ$37</c:f>
              <c:strCache>
                <c:ptCount val="4"/>
                <c:pt idx="0">
                  <c:v>Lexikalische Einheiten 
kennen und funktional 
verwenden</c:v>
                </c:pt>
                <c:pt idx="1">
                  <c:v>Normrichtig
schreiben</c:v>
                </c:pt>
                <c:pt idx="2">
                  <c:v>Sprache in Verwendungs-
zusammenhängen reflek-
tieren und gestalten</c:v>
                </c:pt>
                <c:pt idx="3">
                  <c:v>Grammatische Mittel 
kennen und funktio-
nal verwenden</c:v>
                </c:pt>
              </c:strCache>
            </c:strRef>
          </c:cat>
          <c:val>
            <c:numRef>
              <c:f>'Daten Klasse'!$BB$34:$BB$37</c:f>
              <c:numCache>
                <c:formatCode>0%</c:formatCode>
                <c:ptCount val="4"/>
                <c:pt idx="0">
                  <c:v>1</c:v>
                </c:pt>
                <c:pt idx="1">
                  <c:v>1</c:v>
                </c:pt>
                <c:pt idx="2">
                  <c:v>1</c:v>
                </c:pt>
                <c:pt idx="3">
                  <c:v>1</c:v>
                </c:pt>
              </c:numCache>
            </c:numRef>
          </c:val>
          <c:extLst>
            <c:ext xmlns:c16="http://schemas.microsoft.com/office/drawing/2014/chart" uri="{C3380CC4-5D6E-409C-BE32-E72D297353CC}">
              <c16:uniqueId val="{00000003-FA5B-4269-B505-8108A8F481F0}"/>
            </c:ext>
          </c:extLst>
        </c:ser>
        <c:dLbls>
          <c:showLegendKey val="0"/>
          <c:showVal val="0"/>
          <c:showCatName val="0"/>
          <c:showSerName val="0"/>
          <c:showPercent val="0"/>
          <c:showBubbleSize val="0"/>
        </c:dLbls>
        <c:gapWidth val="150"/>
        <c:overlap val="1"/>
        <c:axId val="90698880"/>
        <c:axId val="90700800"/>
      </c:barChart>
      <c:catAx>
        <c:axId val="90698880"/>
        <c:scaling>
          <c:orientation val="minMax"/>
        </c:scaling>
        <c:delete val="0"/>
        <c:axPos val="b"/>
        <c:title>
          <c:tx>
            <c:rich>
              <a:bodyPr/>
              <a:lstStyle/>
              <a:p>
                <a:pPr>
                  <a:defRPr/>
                </a:pPr>
                <a:r>
                  <a:rPr lang="en-US" sz="1200"/>
                  <a:t>Teil A • Kompetenzbereich: Sprache und Sprachgebrauch untersuchen</a:t>
                </a:r>
              </a:p>
            </c:rich>
          </c:tx>
          <c:layout/>
          <c:overlay val="0"/>
        </c:title>
        <c:numFmt formatCode="General" sourceLinked="0"/>
        <c:majorTickMark val="out"/>
        <c:minorTickMark val="none"/>
        <c:tickLblPos val="nextTo"/>
        <c:txPr>
          <a:bodyPr/>
          <a:lstStyle/>
          <a:p>
            <a:pPr>
              <a:defRPr sz="1000"/>
            </a:pPr>
            <a:endParaRPr lang="de-DE"/>
          </a:p>
        </c:txPr>
        <c:crossAx val="90700800"/>
        <c:crosses val="autoZero"/>
        <c:auto val="1"/>
        <c:lblAlgn val="ctr"/>
        <c:lblOffset val="100"/>
        <c:noMultiLvlLbl val="0"/>
      </c:catAx>
      <c:valAx>
        <c:axId val="90700800"/>
        <c:scaling>
          <c:orientation val="minMax"/>
          <c:max val="1"/>
          <c:min val="0"/>
        </c:scaling>
        <c:delete val="0"/>
        <c:axPos val="l"/>
        <c:majorGridlines/>
        <c:title>
          <c:tx>
            <c:rich>
              <a:bodyPr rot="-5400000" vert="horz"/>
              <a:lstStyle/>
              <a:p>
                <a:pPr>
                  <a:defRPr/>
                </a:pPr>
                <a:r>
                  <a:rPr lang="en-US"/>
                  <a:t>Erfüllungsprozente</a:t>
                </a:r>
              </a:p>
            </c:rich>
          </c:tx>
          <c:layout/>
          <c:overlay val="0"/>
        </c:title>
        <c:numFmt formatCode="0%" sourceLinked="1"/>
        <c:majorTickMark val="out"/>
        <c:minorTickMark val="none"/>
        <c:tickLblPos val="nextTo"/>
        <c:crossAx val="90698880"/>
        <c:crosses val="autoZero"/>
        <c:crossBetween val="between"/>
        <c:majorUnit val="0.2"/>
        <c:minorUnit val="0.1"/>
      </c:valAx>
    </c:plotArea>
    <c:legend>
      <c:legendPos val="b"/>
      <c:layout>
        <c:manualLayout>
          <c:xMode val="edge"/>
          <c:yMode val="edge"/>
          <c:x val="0.27290091370688818"/>
          <c:y val="0.92581637319201437"/>
          <c:w val="0.46487715172719629"/>
          <c:h val="5.7675227305447573E-2"/>
        </c:manualLayout>
      </c:layout>
      <c:overlay val="0"/>
      <c:txPr>
        <a:bodyPr/>
        <a:lstStyle/>
        <a:p>
          <a:pPr>
            <a:defRPr sz="1200"/>
          </a:pPr>
          <a:endParaRPr lang="de-DE"/>
        </a:p>
      </c:txPr>
    </c:legend>
    <c:plotVisOnly val="1"/>
    <c:dispBlanksAs val="gap"/>
    <c:showDLblsOverMax val="0"/>
  </c:chart>
  <c:printSettings>
    <c:headerFooter/>
    <c:pageMargins b="0.39370078740157483" l="0.31496062992125984" r="0.31496062992125984" t="0.78740157480314965" header="0.31496062992125984" footer="0.31496062992125984"/>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Schule'!#REF!</c:f>
          <c:strCache>
            <c:ptCount val="1"/>
            <c:pt idx="0">
              <c:v>#REF!</c:v>
            </c:pt>
          </c:strCache>
        </c:strRef>
      </c:tx>
      <c:overlay val="0"/>
      <c:txPr>
        <a:bodyPr/>
        <a:lstStyle/>
        <a:p>
          <a:pPr>
            <a:defRPr sz="1400"/>
          </a:pPr>
          <a:endParaRPr lang="de-DE"/>
        </a:p>
      </c:txPr>
    </c:title>
    <c:autoTitleDeleted val="0"/>
    <c:plotArea>
      <c:layout>
        <c:manualLayout>
          <c:layoutTarget val="inner"/>
          <c:xMode val="edge"/>
          <c:yMode val="edge"/>
          <c:x val="0.19818569553805773"/>
          <c:y val="0.42631354005032318"/>
          <c:w val="0.75717541557305335"/>
          <c:h val="0.52712558188365966"/>
        </c:manualLayout>
      </c:layout>
      <c:barChart>
        <c:barDir val="bar"/>
        <c:grouping val="clustered"/>
        <c:varyColors val="0"/>
        <c:ser>
          <c:idx val="0"/>
          <c:order val="0"/>
          <c:invertIfNegative val="0"/>
          <c:dPt>
            <c:idx val="0"/>
            <c:invertIfNegative val="0"/>
            <c:bubble3D val="0"/>
            <c:spPr>
              <a:solidFill>
                <a:srgbClr val="92D050"/>
              </a:solidFill>
            </c:spPr>
            <c:extLst>
              <c:ext xmlns:c16="http://schemas.microsoft.com/office/drawing/2014/chart" uri="{C3380CC4-5D6E-409C-BE32-E72D297353CC}">
                <c16:uniqueId val="{00000001-596C-4BE8-A93F-498898DA4BF3}"/>
              </c:ext>
            </c:extLst>
          </c:dPt>
          <c:dPt>
            <c:idx val="1"/>
            <c:invertIfNegative val="0"/>
            <c:bubble3D val="0"/>
            <c:spPr>
              <a:solidFill>
                <a:srgbClr val="92D050"/>
              </a:solidFill>
            </c:spPr>
            <c:extLst>
              <c:ext xmlns:c16="http://schemas.microsoft.com/office/drawing/2014/chart" uri="{C3380CC4-5D6E-409C-BE32-E72D297353CC}">
                <c16:uniqueId val="{00000003-596C-4BE8-A93F-498898DA4BF3}"/>
              </c:ext>
            </c:extLst>
          </c:dPt>
          <c:dPt>
            <c:idx val="2"/>
            <c:invertIfNegative val="0"/>
            <c:bubble3D val="0"/>
            <c:spPr>
              <a:solidFill>
                <a:srgbClr val="00B0F0"/>
              </a:solidFill>
            </c:spPr>
            <c:extLst>
              <c:ext xmlns:c16="http://schemas.microsoft.com/office/drawing/2014/chart" uri="{C3380CC4-5D6E-409C-BE32-E72D297353CC}">
                <c16:uniqueId val="{00000005-596C-4BE8-A93F-498898DA4BF3}"/>
              </c:ext>
            </c:extLst>
          </c:dPt>
          <c:dPt>
            <c:idx val="3"/>
            <c:invertIfNegative val="0"/>
            <c:bubble3D val="0"/>
            <c:spPr>
              <a:solidFill>
                <a:srgbClr val="00B0F0"/>
              </a:solidFill>
            </c:spPr>
            <c:extLst>
              <c:ext xmlns:c16="http://schemas.microsoft.com/office/drawing/2014/chart" uri="{C3380CC4-5D6E-409C-BE32-E72D297353CC}">
                <c16:uniqueId val="{00000007-596C-4BE8-A93F-498898DA4BF3}"/>
              </c:ext>
            </c:extLst>
          </c:dPt>
          <c:dPt>
            <c:idx val="4"/>
            <c:invertIfNegative val="0"/>
            <c:bubble3D val="0"/>
            <c:spPr>
              <a:solidFill>
                <a:schemeClr val="accent3">
                  <a:lumMod val="60000"/>
                  <a:lumOff val="40000"/>
                </a:schemeClr>
              </a:solidFill>
            </c:spPr>
            <c:extLst>
              <c:ext xmlns:c16="http://schemas.microsoft.com/office/drawing/2014/chart" uri="{C3380CC4-5D6E-409C-BE32-E72D297353CC}">
                <c16:uniqueId val="{00000009-596C-4BE8-A93F-498898DA4BF3}"/>
              </c:ext>
            </c:extLst>
          </c:dPt>
          <c:dPt>
            <c:idx val="5"/>
            <c:invertIfNegative val="0"/>
            <c:bubble3D val="0"/>
            <c:spPr>
              <a:solidFill>
                <a:schemeClr val="accent3">
                  <a:lumMod val="60000"/>
                  <a:lumOff val="40000"/>
                </a:schemeClr>
              </a:solidFill>
            </c:spPr>
            <c:extLst>
              <c:ext xmlns:c16="http://schemas.microsoft.com/office/drawing/2014/chart" uri="{C3380CC4-5D6E-409C-BE32-E72D297353CC}">
                <c16:uniqueId val="{0000000B-596C-4BE8-A93F-498898DA4BF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 Schule'!#REF!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'Daten Schule'!#REF!</c15:sqref>
                        </c15:formulaRef>
                      </c:ext>
                    </c:extLst>
                  </c:multiLvlStrRef>
                </c15:cat>
              </c15:filteredCategoryTitle>
            </c:ext>
            <c:ext xmlns:c16="http://schemas.microsoft.com/office/drawing/2014/chart" uri="{C3380CC4-5D6E-409C-BE32-E72D297353CC}">
              <c16:uniqueId val="{0000000C-596C-4BE8-A93F-498898DA4BF3}"/>
            </c:ext>
          </c:extLst>
        </c:ser>
        <c:dLbls>
          <c:showLegendKey val="0"/>
          <c:showVal val="0"/>
          <c:showCatName val="0"/>
          <c:showSerName val="0"/>
          <c:showPercent val="0"/>
          <c:showBubbleSize val="0"/>
        </c:dLbls>
        <c:gapWidth val="42"/>
        <c:axId val="89508480"/>
        <c:axId val="89510272"/>
      </c:barChart>
      <c:catAx>
        <c:axId val="89508480"/>
        <c:scaling>
          <c:orientation val="maxMin"/>
        </c:scaling>
        <c:delete val="0"/>
        <c:axPos val="l"/>
        <c:majorTickMark val="out"/>
        <c:minorTickMark val="none"/>
        <c:tickLblPos val="nextTo"/>
        <c:crossAx val="89510272"/>
        <c:crosses val="autoZero"/>
        <c:auto val="1"/>
        <c:lblAlgn val="ctr"/>
        <c:lblOffset val="100"/>
        <c:noMultiLvlLbl val="0"/>
      </c:catAx>
      <c:valAx>
        <c:axId val="89510272"/>
        <c:scaling>
          <c:orientation val="minMax"/>
        </c:scaling>
        <c:delete val="0"/>
        <c:axPos val="t"/>
        <c:majorGridlines/>
        <c:title>
          <c:tx>
            <c:rich>
              <a:bodyPr/>
              <a:lstStyle/>
              <a:p>
                <a:pPr>
                  <a:defRPr sz="1200"/>
                </a:pPr>
                <a:r>
                  <a:rPr lang="en-US" sz="1200"/>
                  <a:t>Wahlverhalten der Schülerinnen und Schüler im Teil B</a:t>
                </a:r>
              </a:p>
            </c:rich>
          </c:tx>
          <c:overlay val="0"/>
        </c:title>
        <c:numFmt formatCode="General" sourceLinked="1"/>
        <c:majorTickMark val="out"/>
        <c:minorTickMark val="none"/>
        <c:tickLblPos val="nextTo"/>
        <c:crossAx val="89508480"/>
        <c:crosses val="autoZero"/>
        <c:crossBetween val="between"/>
        <c:majorUnit val="2"/>
      </c:val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Klasse'!$AT$23</c:f>
          <c:strCache>
            <c:ptCount val="1"/>
            <c:pt idx="0">
              <c:v>Schriftliche Abschlussprüfung 2017
Realschulabschlussprüfung Deutsch - Klasse </c:v>
            </c:pt>
          </c:strCache>
        </c:strRef>
      </c:tx>
      <c:layout>
        <c:manualLayout>
          <c:xMode val="edge"/>
          <c:yMode val="edge"/>
          <c:x val="0.18870706379093918"/>
          <c:y val="8.4389328483816667E-3"/>
        </c:manualLayout>
      </c:layout>
      <c:overlay val="0"/>
      <c:txPr>
        <a:bodyPr/>
        <a:lstStyle/>
        <a:p>
          <a:pPr>
            <a:defRPr sz="1400"/>
          </a:pPr>
          <a:endParaRPr lang="de-DE"/>
        </a:p>
      </c:txPr>
    </c:title>
    <c:autoTitleDeleted val="0"/>
    <c:plotArea>
      <c:layout>
        <c:manualLayout>
          <c:layoutTarget val="inner"/>
          <c:xMode val="edge"/>
          <c:yMode val="edge"/>
          <c:x val="0.10543911479664075"/>
          <c:y val="0.1737797299759124"/>
          <c:w val="0.87939374727917463"/>
          <c:h val="0.55180973385697796"/>
        </c:manualLayout>
      </c:layout>
      <c:barChart>
        <c:barDir val="col"/>
        <c:grouping val="clustered"/>
        <c:varyColors val="0"/>
        <c:ser>
          <c:idx val="0"/>
          <c:order val="0"/>
          <c:spPr>
            <a:solidFill>
              <a:srgbClr val="92D050"/>
            </a:solidFill>
          </c:spPr>
          <c:invertIfNegative val="0"/>
          <c:dPt>
            <c:idx val="2"/>
            <c:invertIfNegative val="0"/>
            <c:bubble3D val="0"/>
            <c:spPr>
              <a:solidFill>
                <a:srgbClr val="00B0F0"/>
              </a:solidFill>
            </c:spPr>
            <c:extLst>
              <c:ext xmlns:c16="http://schemas.microsoft.com/office/drawing/2014/chart" uri="{C3380CC4-5D6E-409C-BE32-E72D297353CC}">
                <c16:uniqueId val="{00000001-8357-4E17-A3B5-75BD6BE131E3}"/>
              </c:ext>
            </c:extLst>
          </c:dPt>
          <c:dLbls>
            <c:dLbl>
              <c:idx val="1"/>
              <c:layout>
                <c:manualLayout>
                  <c:x val="3.4024455077086659E-2"/>
                  <c:y val="9.92301392301392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57-4E17-A3B5-75BD6BE131E3}"/>
                </c:ext>
              </c:extLst>
            </c:dLbl>
            <c:dLbl>
              <c:idx val="2"/>
              <c:delete val="1"/>
              <c:extLst>
                <c:ext xmlns:c15="http://schemas.microsoft.com/office/drawing/2012/chart" uri="{CE6537A1-D6FC-4f65-9D91-7224C49458BB}"/>
                <c:ext xmlns:c16="http://schemas.microsoft.com/office/drawing/2014/chart" uri="{C3380CC4-5D6E-409C-BE32-E72D297353CC}">
                  <c16:uniqueId val="{00000001-8357-4E17-A3B5-75BD6BE131E3}"/>
                </c:ext>
              </c:extLst>
            </c:dLbl>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 Schule'!#REF!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'Daten Schule'!#REF!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'Daten Schule'!#REF!</c15:sqref>
                        </c15:formulaRef>
                      </c:ext>
                    </c:extLst>
                  </c:multiLvlStrRef>
                </c15:cat>
              </c15:filteredCategoryTitle>
            </c:ext>
            <c:ext xmlns:c16="http://schemas.microsoft.com/office/drawing/2014/chart" uri="{C3380CC4-5D6E-409C-BE32-E72D297353CC}">
              <c16:uniqueId val="{00000003-8357-4E17-A3B5-75BD6BE131E3}"/>
            </c:ext>
          </c:extLst>
        </c:ser>
        <c:ser>
          <c:idx val="1"/>
          <c:order val="1"/>
          <c:spPr>
            <a:solidFill>
              <a:srgbClr val="00B0F0"/>
            </a:solidFill>
          </c:spPr>
          <c:invertIfNegative val="0"/>
          <c:dPt>
            <c:idx val="1"/>
            <c:invertIfNegative val="0"/>
            <c:bubble3D val="0"/>
            <c:spPr>
              <a:solidFill>
                <a:srgbClr val="92D050"/>
              </a:solidFill>
            </c:spPr>
            <c:extLst>
              <c:ext xmlns:c16="http://schemas.microsoft.com/office/drawing/2014/chart" uri="{C3380CC4-5D6E-409C-BE32-E72D297353CC}">
                <c16:uniqueId val="{00000005-8357-4E17-A3B5-75BD6BE131E3}"/>
              </c:ext>
            </c:extLst>
          </c:dPt>
          <c:dLbls>
            <c:dLbl>
              <c:idx val="1"/>
              <c:delete val="1"/>
              <c:extLst>
                <c:ext xmlns:c15="http://schemas.microsoft.com/office/drawing/2012/chart" uri="{CE6537A1-D6FC-4f65-9D91-7224C49458BB}"/>
                <c:ext xmlns:c16="http://schemas.microsoft.com/office/drawing/2014/chart" uri="{C3380CC4-5D6E-409C-BE32-E72D297353CC}">
                  <c16:uniqueId val="{00000005-8357-4E17-A3B5-75BD6BE131E3}"/>
                </c:ext>
              </c:extLst>
            </c:dLbl>
            <c:dLbl>
              <c:idx val="2"/>
              <c:layout>
                <c:manualLayout>
                  <c:x val="-4.0404040404040407E-2"/>
                  <c:y val="0.1025061425061425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57-4E17-A3B5-75BD6BE131E3}"/>
                </c:ext>
              </c:extLst>
            </c:dLbl>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 Schule'!#REF!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'Daten Schule'!#REF!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'Daten Schule'!#REF!</c15:sqref>
                        </c15:formulaRef>
                      </c:ext>
                    </c:extLst>
                  </c:multiLvlStrRef>
                </c15:cat>
              </c15:filteredCategoryTitle>
            </c:ext>
            <c:ext xmlns:c16="http://schemas.microsoft.com/office/drawing/2014/chart" uri="{C3380CC4-5D6E-409C-BE32-E72D297353CC}">
              <c16:uniqueId val="{00000007-8357-4E17-A3B5-75BD6BE131E3}"/>
            </c:ext>
          </c:extLst>
        </c:ser>
        <c:dLbls>
          <c:showLegendKey val="0"/>
          <c:showVal val="0"/>
          <c:showCatName val="0"/>
          <c:showSerName val="0"/>
          <c:showPercent val="0"/>
          <c:showBubbleSize val="0"/>
        </c:dLbls>
        <c:gapWidth val="150"/>
        <c:overlap val="1"/>
        <c:axId val="89544576"/>
        <c:axId val="89567232"/>
      </c:barChart>
      <c:catAx>
        <c:axId val="89544576"/>
        <c:scaling>
          <c:orientation val="minMax"/>
        </c:scaling>
        <c:delete val="0"/>
        <c:axPos val="b"/>
        <c:title>
          <c:tx>
            <c:rich>
              <a:bodyPr/>
              <a:lstStyle/>
              <a:p>
                <a:pPr>
                  <a:defRPr/>
                </a:pPr>
                <a:r>
                  <a:rPr lang="en-US" sz="1200"/>
                  <a:t>Teil A • Kompetenzbereich: Lesen - Mit Texten umgehen</a:t>
                </a:r>
              </a:p>
            </c:rich>
          </c:tx>
          <c:overlay val="0"/>
        </c:title>
        <c:majorTickMark val="out"/>
        <c:minorTickMark val="none"/>
        <c:tickLblPos val="nextTo"/>
        <c:txPr>
          <a:bodyPr/>
          <a:lstStyle/>
          <a:p>
            <a:pPr>
              <a:defRPr sz="1000"/>
            </a:pPr>
            <a:endParaRPr lang="de-DE"/>
          </a:p>
        </c:txPr>
        <c:crossAx val="89567232"/>
        <c:crosses val="autoZero"/>
        <c:auto val="1"/>
        <c:lblAlgn val="ctr"/>
        <c:lblOffset val="100"/>
        <c:noMultiLvlLbl val="0"/>
      </c:catAx>
      <c:valAx>
        <c:axId val="89567232"/>
        <c:scaling>
          <c:orientation val="minMax"/>
          <c:max val="1"/>
          <c:min val="0"/>
        </c:scaling>
        <c:delete val="0"/>
        <c:axPos val="l"/>
        <c:majorGridlines/>
        <c:title>
          <c:tx>
            <c:rich>
              <a:bodyPr rot="-5400000" vert="horz"/>
              <a:lstStyle/>
              <a:p>
                <a:pPr>
                  <a:defRPr/>
                </a:pPr>
                <a:r>
                  <a:rPr lang="en-US"/>
                  <a:t>Erfüllungsprozente</a:t>
                </a:r>
              </a:p>
            </c:rich>
          </c:tx>
          <c:overlay val="0"/>
        </c:title>
        <c:numFmt formatCode="General" sourceLinked="1"/>
        <c:majorTickMark val="out"/>
        <c:minorTickMark val="none"/>
        <c:tickLblPos val="nextTo"/>
        <c:crossAx val="89544576"/>
        <c:crosses val="autoZero"/>
        <c:crossBetween val="between"/>
        <c:majorUnit val="0.2"/>
        <c:minorUnit val="0.1"/>
      </c:valAx>
    </c:plotArea>
    <c:legend>
      <c:legendPos val="b"/>
      <c:layout>
        <c:manualLayout>
          <c:xMode val="edge"/>
          <c:yMode val="edge"/>
          <c:x val="0.11316486405382901"/>
          <c:y val="0.92964924838940588"/>
          <c:w val="0.67186923242634866"/>
          <c:h val="5.7675227305447573E-2"/>
        </c:manualLayout>
      </c:layout>
      <c:overlay val="0"/>
      <c:txPr>
        <a:bodyPr/>
        <a:lstStyle/>
        <a:p>
          <a:pPr>
            <a:defRPr sz="1200"/>
          </a:pPr>
          <a:endParaRPr lang="de-DE"/>
        </a:p>
      </c:txPr>
    </c:legend>
    <c:plotVisOnly val="1"/>
    <c:dispBlanksAs val="gap"/>
    <c:showDLblsOverMax val="0"/>
  </c:chart>
  <c:printSettings>
    <c:headerFooter/>
    <c:pageMargins b="0.39370078740157483" l="0.31496062992125984" r="0.31496062992125984" t="0.78740157480314965" header="0.31496062992125984" footer="0.31496062992125984"/>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 Klasse'!$AT$23</c:f>
          <c:strCache>
            <c:ptCount val="1"/>
            <c:pt idx="0">
              <c:v>Schriftliche Abschlussprüfung 2017
Realschulabschlussprüfung Deutsch - Klasse </c:v>
            </c:pt>
          </c:strCache>
        </c:strRef>
      </c:tx>
      <c:overlay val="0"/>
      <c:txPr>
        <a:bodyPr/>
        <a:lstStyle/>
        <a:p>
          <a:pPr>
            <a:defRPr sz="1400"/>
          </a:pPr>
          <a:endParaRPr lang="de-DE"/>
        </a:p>
      </c:txPr>
    </c:title>
    <c:autoTitleDeleted val="0"/>
    <c:plotArea>
      <c:layout>
        <c:manualLayout>
          <c:layoutTarget val="inner"/>
          <c:xMode val="edge"/>
          <c:yMode val="edge"/>
          <c:x val="0.13297673084982023"/>
          <c:y val="0.19667579596028759"/>
          <c:w val="0.84237340920620218"/>
          <c:h val="0.58501512039255965"/>
        </c:manualLayout>
      </c:layout>
      <c:barChart>
        <c:barDir val="col"/>
        <c:grouping val="clustered"/>
        <c:varyColors val="0"/>
        <c:ser>
          <c:idx val="0"/>
          <c:order val="0"/>
          <c:invertIfNegative val="0"/>
          <c:dPt>
            <c:idx val="0"/>
            <c:invertIfNegative val="0"/>
            <c:bubble3D val="0"/>
            <c:spPr>
              <a:solidFill>
                <a:srgbClr val="92D050"/>
              </a:solidFill>
            </c:spPr>
            <c:extLst>
              <c:ext xmlns:c16="http://schemas.microsoft.com/office/drawing/2014/chart" uri="{C3380CC4-5D6E-409C-BE32-E72D297353CC}">
                <c16:uniqueId val="{00000001-8781-4020-850F-A5B52EC9220D}"/>
              </c:ext>
            </c:extLst>
          </c:dPt>
          <c:dPt>
            <c:idx val="1"/>
            <c:invertIfNegative val="0"/>
            <c:bubble3D val="0"/>
            <c:spPr>
              <a:solidFill>
                <a:srgbClr val="C0E399"/>
              </a:solidFill>
            </c:spPr>
            <c:extLst>
              <c:ext xmlns:c16="http://schemas.microsoft.com/office/drawing/2014/chart" uri="{C3380CC4-5D6E-409C-BE32-E72D297353CC}">
                <c16:uniqueId val="{00000003-8781-4020-850F-A5B52EC9220D}"/>
              </c:ext>
            </c:extLst>
          </c:dPt>
          <c:dPt>
            <c:idx val="2"/>
            <c:invertIfNegative val="0"/>
            <c:bubble3D val="0"/>
            <c:spPr>
              <a:solidFill>
                <a:srgbClr val="C0E399"/>
              </a:solidFill>
            </c:spPr>
            <c:extLst>
              <c:ext xmlns:c16="http://schemas.microsoft.com/office/drawing/2014/chart" uri="{C3380CC4-5D6E-409C-BE32-E72D297353CC}">
                <c16:uniqueId val="{00000005-8781-4020-850F-A5B52EC9220D}"/>
              </c:ext>
            </c:extLst>
          </c:dPt>
          <c:dPt>
            <c:idx val="3"/>
            <c:invertIfNegative val="0"/>
            <c:bubble3D val="0"/>
            <c:spPr>
              <a:solidFill>
                <a:srgbClr val="00B0F0"/>
              </a:solidFill>
            </c:spPr>
            <c:extLst>
              <c:ext xmlns:c16="http://schemas.microsoft.com/office/drawing/2014/chart" uri="{C3380CC4-5D6E-409C-BE32-E72D297353CC}">
                <c16:uniqueId val="{00000007-8781-4020-850F-A5B52EC9220D}"/>
              </c:ext>
            </c:extLst>
          </c:dPt>
          <c:dPt>
            <c:idx val="4"/>
            <c:invertIfNegative val="0"/>
            <c:bubble3D val="0"/>
            <c:spPr>
              <a:solidFill>
                <a:srgbClr val="85DFFF"/>
              </a:solidFill>
            </c:spPr>
            <c:extLst>
              <c:ext xmlns:c16="http://schemas.microsoft.com/office/drawing/2014/chart" uri="{C3380CC4-5D6E-409C-BE32-E72D297353CC}">
                <c16:uniqueId val="{00000009-8781-4020-850F-A5B52EC9220D}"/>
              </c:ext>
            </c:extLst>
          </c:dPt>
          <c:dPt>
            <c:idx val="5"/>
            <c:invertIfNegative val="0"/>
            <c:bubble3D val="0"/>
            <c:spPr>
              <a:solidFill>
                <a:srgbClr val="85DFFF"/>
              </a:solidFill>
            </c:spPr>
            <c:extLst>
              <c:ext xmlns:c16="http://schemas.microsoft.com/office/drawing/2014/chart" uri="{C3380CC4-5D6E-409C-BE32-E72D297353CC}">
                <c16:uniqueId val="{0000000B-8781-4020-850F-A5B52EC9220D}"/>
              </c:ext>
            </c:extLst>
          </c:dPt>
          <c:dLbls>
            <c:spPr>
              <a:noFill/>
              <a:ln>
                <a:noFill/>
              </a:ln>
              <a:effectLst/>
            </c:spPr>
            <c:txPr>
              <a:bodyPr rot="-5400000" vert="horz"/>
              <a:lstStyle/>
              <a:p>
                <a:pPr>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'Daten Klasse'!$AT$42:$AU$47</c:f>
              <c:multiLvlStrCache>
                <c:ptCount val="6"/>
                <c:lvl>
                  <c:pt idx="0">
                    <c:v>gesamt</c:v>
                  </c:pt>
                  <c:pt idx="1">
                    <c:v>Aufg. B1</c:v>
                  </c:pt>
                  <c:pt idx="2">
                    <c:v>Aufg. B2</c:v>
                  </c:pt>
                  <c:pt idx="3">
                    <c:v>gesamt</c:v>
                  </c:pt>
                  <c:pt idx="4">
                    <c:v>Aufg. B1</c:v>
                  </c:pt>
                  <c:pt idx="5">
                    <c:v>Aufg. B2</c:v>
                  </c:pt>
                </c:lvl>
                <c:lvl>
                  <c:pt idx="0">
                    <c:v>Aufgabensatz 1</c:v>
                  </c:pt>
                  <c:pt idx="3">
                    <c:v>Aufgabensatz 2</c:v>
                  </c:pt>
                </c:lvl>
              </c:multiLvlStrCache>
            </c:multiLvlStrRef>
          </c:cat>
          <c:val>
            <c:numRef>
              <c:f>'Daten Klasse'!$AV$42:$AV$47</c:f>
              <c:numCache>
                <c:formatCode>0%</c:formatCode>
                <c:ptCount val="6"/>
                <c:pt idx="0">
                  <c:v>1</c:v>
                </c:pt>
                <c:pt idx="1">
                  <c:v>1</c:v>
                </c:pt>
                <c:pt idx="2">
                  <c:v>0</c:v>
                </c:pt>
                <c:pt idx="3">
                  <c:v>1</c:v>
                </c:pt>
                <c:pt idx="4">
                  <c:v>0</c:v>
                </c:pt>
                <c:pt idx="5">
                  <c:v>1</c:v>
                </c:pt>
              </c:numCache>
            </c:numRef>
          </c:val>
          <c:extLst>
            <c:ext xmlns:c16="http://schemas.microsoft.com/office/drawing/2014/chart" uri="{C3380CC4-5D6E-409C-BE32-E72D297353CC}">
              <c16:uniqueId val="{0000000C-8781-4020-850F-A5B52EC9220D}"/>
            </c:ext>
          </c:extLst>
        </c:ser>
        <c:dLbls>
          <c:showLegendKey val="0"/>
          <c:showVal val="0"/>
          <c:showCatName val="0"/>
          <c:showSerName val="0"/>
          <c:showPercent val="0"/>
          <c:showBubbleSize val="0"/>
        </c:dLbls>
        <c:gapWidth val="150"/>
        <c:axId val="89660416"/>
        <c:axId val="89662592"/>
      </c:barChart>
      <c:catAx>
        <c:axId val="89660416"/>
        <c:scaling>
          <c:orientation val="minMax"/>
        </c:scaling>
        <c:delete val="0"/>
        <c:axPos val="b"/>
        <c:title>
          <c:tx>
            <c:rich>
              <a:bodyPr/>
              <a:lstStyle/>
              <a:p>
                <a:pPr>
                  <a:defRPr sz="1200"/>
                </a:pPr>
                <a:r>
                  <a:rPr lang="en-US" sz="1200"/>
                  <a:t>Teil B - Schreibaufgabe</a:t>
                </a:r>
              </a:p>
            </c:rich>
          </c:tx>
          <c:overlay val="0"/>
        </c:title>
        <c:numFmt formatCode="General" sourceLinked="0"/>
        <c:majorTickMark val="out"/>
        <c:minorTickMark val="none"/>
        <c:tickLblPos val="nextTo"/>
        <c:crossAx val="89662592"/>
        <c:crosses val="autoZero"/>
        <c:auto val="1"/>
        <c:lblAlgn val="ctr"/>
        <c:lblOffset val="100"/>
        <c:noMultiLvlLbl val="0"/>
      </c:catAx>
      <c:valAx>
        <c:axId val="89662592"/>
        <c:scaling>
          <c:orientation val="minMax"/>
          <c:max val="1"/>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89660416"/>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19051</xdr:colOff>
      <xdr:row>102</xdr:row>
      <xdr:rowOff>190499</xdr:rowOff>
    </xdr:from>
    <xdr:to>
      <xdr:col>7</xdr:col>
      <xdr:colOff>85725</xdr:colOff>
      <xdr:row>116</xdr:row>
      <xdr:rowOff>76200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38101</xdr:colOff>
      <xdr:row>47</xdr:row>
      <xdr:rowOff>114300</xdr:rowOff>
    </xdr:from>
    <xdr:to>
      <xdr:col>7</xdr:col>
      <xdr:colOff>104775</xdr:colOff>
      <xdr:row>68</xdr:row>
      <xdr:rowOff>76200</xdr:rowOff>
    </xdr:to>
    <xdr:graphicFrame macro="">
      <xdr:nvGraphicFramePr>
        <xdr:cNvPr id="3"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19049</xdr:colOff>
      <xdr:row>117</xdr:row>
      <xdr:rowOff>142875</xdr:rowOff>
    </xdr:from>
    <xdr:to>
      <xdr:col>7</xdr:col>
      <xdr:colOff>85724</xdr:colOff>
      <xdr:row>136</xdr:row>
      <xdr:rowOff>28575</xdr:rowOff>
    </xdr:to>
    <xdr:graphicFrame macro="">
      <xdr:nvGraphicFramePr>
        <xdr:cNvPr id="4"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0</xdr:row>
      <xdr:rowOff>0</xdr:rowOff>
    </xdr:from>
    <xdr:to>
      <xdr:col>7</xdr:col>
      <xdr:colOff>104775</xdr:colOff>
      <xdr:row>11</xdr:row>
      <xdr:rowOff>95250</xdr:rowOff>
    </xdr:to>
    <xdr:graphicFrame macro="">
      <xdr:nvGraphicFramePr>
        <xdr:cNvPr id="5"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29</xdr:row>
      <xdr:rowOff>47626</xdr:rowOff>
    </xdr:from>
    <xdr:to>
      <xdr:col>7</xdr:col>
      <xdr:colOff>104775</xdr:colOff>
      <xdr:row>45</xdr:row>
      <xdr:rowOff>200026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38100</xdr:colOff>
      <xdr:row>69</xdr:row>
      <xdr:rowOff>66676</xdr:rowOff>
    </xdr:from>
    <xdr:to>
      <xdr:col>7</xdr:col>
      <xdr:colOff>104775</xdr:colOff>
      <xdr:row>92</xdr:row>
      <xdr:rowOff>161926</xdr:rowOff>
    </xdr:to>
    <xdr:graphicFrame macro="">
      <xdr:nvGraphicFramePr>
        <xdr:cNvPr id="7"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0</xdr:rowOff>
    </xdr:from>
    <xdr:to>
      <xdr:col>6</xdr:col>
      <xdr:colOff>95251</xdr:colOff>
      <xdr:row>0</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6</xdr:col>
      <xdr:colOff>85725</xdr:colOff>
      <xdr:row>0</xdr:row>
      <xdr:rowOff>0</xdr:rowOff>
    </xdr:to>
    <xdr:graphicFrame macro="">
      <xdr:nvGraphicFramePr>
        <xdr:cNvPr id="3"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6</xdr:col>
      <xdr:colOff>85725</xdr:colOff>
      <xdr:row>0</xdr:row>
      <xdr:rowOff>0</xdr:rowOff>
    </xdr:to>
    <xdr:graphicFrame macro="">
      <xdr:nvGraphicFramePr>
        <xdr:cNvPr id="4"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6</xdr:col>
      <xdr:colOff>76200</xdr:colOff>
      <xdr:row>0</xdr:row>
      <xdr:rowOff>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0</xdr:row>
      <xdr:rowOff>0</xdr:rowOff>
    </xdr:from>
    <xdr:to>
      <xdr:col>6</xdr:col>
      <xdr:colOff>85726</xdr:colOff>
      <xdr:row>0</xdr:row>
      <xdr:rowOff>0</xdr:rowOff>
    </xdr:to>
    <xdr:graphicFrame macro="">
      <xdr:nvGraphicFramePr>
        <xdr:cNvPr id="7"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0</xdr:rowOff>
        </xdr:from>
        <xdr:to>
          <xdr:col>8</xdr:col>
          <xdr:colOff>771525</xdr:colOff>
          <xdr:row>51</xdr:row>
          <xdr:rowOff>76200</xdr:rowOff>
        </xdr:to>
        <xdr:sp macro="" textlink="">
          <xdr:nvSpPr>
            <xdr:cNvPr id="9218" name="Object 2" hidden="1">
              <a:extLst>
                <a:ext uri="{63B3BB69-23CF-44E3-9099-C40C66FF867C}">
                  <a14:compatExt spid="_x0000_s92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Microsoft_Word-Dok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50"/>
  <sheetViews>
    <sheetView showGridLines="0" topLeftCell="A16" zoomScaleNormal="100" workbookViewId="0">
      <selection activeCell="B7" sqref="B7"/>
    </sheetView>
  </sheetViews>
  <sheetFormatPr baseColWidth="10" defaultRowHeight="15" x14ac:dyDescent="0.25"/>
  <cols>
    <col min="1" max="1" width="3.28515625" style="13" customWidth="1"/>
    <col min="2" max="2" width="24.140625" style="13" customWidth="1"/>
    <col min="3" max="4" width="4.140625" style="14" customWidth="1"/>
    <col min="5" max="21" width="3.140625" style="13" customWidth="1"/>
    <col min="22" max="23" width="3.140625" style="14" customWidth="1"/>
    <col min="24" max="24" width="4.28515625" style="13" customWidth="1"/>
    <col min="25" max="25" width="1.140625" style="13" customWidth="1"/>
    <col min="26" max="40" width="3.140625" style="13" customWidth="1"/>
    <col min="41" max="41" width="4.28515625" style="13" customWidth="1"/>
    <col min="42" max="42" width="1" style="13" customWidth="1"/>
    <col min="43" max="43" width="3.85546875" style="13" customWidth="1"/>
    <col min="44" max="45" width="3.7109375" style="14" customWidth="1"/>
    <col min="46" max="46" width="3.28515625" style="13" customWidth="1"/>
    <col min="47" max="47" width="15" style="13" customWidth="1"/>
    <col min="48" max="49" width="9.140625" style="13" customWidth="1"/>
    <col min="50" max="16384" width="11.42578125" style="13"/>
  </cols>
  <sheetData>
    <row r="1" spans="1:49" ht="21" x14ac:dyDescent="0.35">
      <c r="A1" s="12" t="s">
        <v>175</v>
      </c>
    </row>
    <row r="2" spans="1:49" ht="15.75" thickBot="1" x14ac:dyDescent="0.3">
      <c r="M2" s="15"/>
      <c r="N2" s="15"/>
      <c r="O2" s="15"/>
      <c r="P2" s="15"/>
      <c r="V2" s="16" t="s">
        <v>50</v>
      </c>
      <c r="W2" s="16"/>
      <c r="X2" s="16"/>
      <c r="Y2" s="16"/>
      <c r="Z2" s="16"/>
      <c r="AA2" s="16"/>
      <c r="AB2" s="16"/>
      <c r="AC2" s="16"/>
      <c r="AD2" s="16"/>
      <c r="AE2" s="16"/>
    </row>
    <row r="3" spans="1:49" ht="16.5" thickTop="1" thickBot="1" x14ac:dyDescent="0.3">
      <c r="B3" s="17" t="s">
        <v>56</v>
      </c>
      <c r="C3" s="342"/>
      <c r="D3" s="343"/>
      <c r="F3" s="18"/>
      <c r="G3" s="18"/>
      <c r="H3" s="18"/>
      <c r="I3" s="18"/>
      <c r="J3" s="18"/>
      <c r="K3" s="19" t="s">
        <v>58</v>
      </c>
      <c r="L3" s="344">
        <f>IF(COUNT(AR10:AR39)=0,"",COUNT(AR10:AR39))</f>
        <v>2</v>
      </c>
      <c r="M3" s="344"/>
      <c r="N3" s="19"/>
      <c r="O3" s="159"/>
      <c r="P3" s="159"/>
      <c r="U3" s="19"/>
      <c r="AQ3" s="15"/>
    </row>
    <row r="4" spans="1:49" ht="33" customHeight="1" thickTop="1" x14ac:dyDescent="0.3">
      <c r="A4" s="85" t="s">
        <v>52</v>
      </c>
      <c r="C4" s="356" t="s">
        <v>57</v>
      </c>
      <c r="D4" s="357"/>
      <c r="E4" s="364" t="s">
        <v>173</v>
      </c>
      <c r="F4" s="370"/>
      <c r="G4" s="370"/>
      <c r="H4" s="370"/>
      <c r="I4" s="370"/>
      <c r="J4" s="370"/>
      <c r="K4" s="370"/>
      <c r="L4" s="370"/>
      <c r="M4" s="370"/>
      <c r="N4" s="370"/>
      <c r="O4" s="371"/>
      <c r="P4" s="371"/>
      <c r="Q4" s="370"/>
      <c r="R4" s="370"/>
      <c r="S4" s="370"/>
      <c r="T4" s="370"/>
      <c r="U4" s="370"/>
      <c r="V4" s="370"/>
      <c r="W4" s="370"/>
      <c r="X4" s="372"/>
      <c r="Y4" s="20"/>
      <c r="Z4" s="364" t="s">
        <v>174</v>
      </c>
      <c r="AA4" s="370"/>
      <c r="AB4" s="370"/>
      <c r="AC4" s="370"/>
      <c r="AD4" s="370"/>
      <c r="AE4" s="370"/>
      <c r="AF4" s="370"/>
      <c r="AG4" s="370"/>
      <c r="AH4" s="370"/>
      <c r="AI4" s="370"/>
      <c r="AJ4" s="370"/>
      <c r="AK4" s="370"/>
      <c r="AL4" s="370"/>
      <c r="AM4" s="370"/>
      <c r="AN4" s="370"/>
      <c r="AO4" s="372"/>
      <c r="AP4" s="14"/>
      <c r="AQ4" s="336" t="s">
        <v>97</v>
      </c>
      <c r="AR4" s="336"/>
      <c r="AS4" s="336"/>
    </row>
    <row r="5" spans="1:49" ht="30.75" customHeight="1" x14ac:dyDescent="0.25">
      <c r="A5" s="86" t="s">
        <v>53</v>
      </c>
      <c r="C5" s="358"/>
      <c r="D5" s="359"/>
      <c r="E5" s="367" t="s">
        <v>0</v>
      </c>
      <c r="F5" s="368"/>
      <c r="G5" s="368"/>
      <c r="H5" s="368"/>
      <c r="I5" s="368"/>
      <c r="J5" s="368"/>
      <c r="K5" s="368"/>
      <c r="L5" s="368"/>
      <c r="M5" s="368"/>
      <c r="N5" s="368"/>
      <c r="O5" s="368"/>
      <c r="P5" s="368"/>
      <c r="Q5" s="368"/>
      <c r="R5" s="368"/>
      <c r="S5" s="368"/>
      <c r="T5" s="368"/>
      <c r="U5" s="369"/>
      <c r="V5" s="364" t="s">
        <v>150</v>
      </c>
      <c r="W5" s="365"/>
      <c r="X5" s="366"/>
      <c r="Y5" s="20"/>
      <c r="Z5" s="377" t="s">
        <v>0</v>
      </c>
      <c r="AA5" s="378"/>
      <c r="AB5" s="378"/>
      <c r="AC5" s="378"/>
      <c r="AD5" s="378"/>
      <c r="AE5" s="378"/>
      <c r="AF5" s="378"/>
      <c r="AG5" s="378"/>
      <c r="AH5" s="378"/>
      <c r="AI5" s="378"/>
      <c r="AJ5" s="378"/>
      <c r="AK5" s="378"/>
      <c r="AL5" s="379"/>
      <c r="AM5" s="364" t="s">
        <v>150</v>
      </c>
      <c r="AN5" s="365"/>
      <c r="AO5" s="366"/>
      <c r="AP5" s="14"/>
      <c r="AQ5" s="337"/>
      <c r="AR5" s="337"/>
      <c r="AS5" s="337"/>
    </row>
    <row r="6" spans="1:49" ht="15.75" customHeight="1" x14ac:dyDescent="0.25">
      <c r="A6" s="300" t="s">
        <v>176</v>
      </c>
      <c r="C6" s="21" t="s">
        <v>9</v>
      </c>
      <c r="D6" s="22" t="s">
        <v>10</v>
      </c>
      <c r="E6" s="23">
        <v>1</v>
      </c>
      <c r="F6" s="24">
        <v>2</v>
      </c>
      <c r="G6" s="24" t="s">
        <v>28</v>
      </c>
      <c r="H6" s="24" t="s">
        <v>29</v>
      </c>
      <c r="I6" s="24" t="s">
        <v>30</v>
      </c>
      <c r="J6" s="24" t="s">
        <v>31</v>
      </c>
      <c r="K6" s="24" t="s">
        <v>32</v>
      </c>
      <c r="L6" s="24" t="s">
        <v>33</v>
      </c>
      <c r="M6" s="24" t="s">
        <v>34</v>
      </c>
      <c r="N6" s="24" t="s">
        <v>35</v>
      </c>
      <c r="O6" s="24" t="s">
        <v>36</v>
      </c>
      <c r="P6" s="24" t="s">
        <v>37</v>
      </c>
      <c r="Q6" s="24" t="s">
        <v>38</v>
      </c>
      <c r="R6" s="24">
        <v>8</v>
      </c>
      <c r="S6" s="24">
        <v>9</v>
      </c>
      <c r="T6" s="24">
        <v>10</v>
      </c>
      <c r="U6" s="373" t="s">
        <v>39</v>
      </c>
      <c r="V6" s="25" t="s">
        <v>68</v>
      </c>
      <c r="W6" s="26" t="s">
        <v>69</v>
      </c>
      <c r="X6" s="383" t="s">
        <v>70</v>
      </c>
      <c r="Y6" s="20"/>
      <c r="Z6" s="27">
        <v>1</v>
      </c>
      <c r="AA6" s="24">
        <v>2</v>
      </c>
      <c r="AB6" s="24">
        <v>3</v>
      </c>
      <c r="AC6" s="24">
        <v>4</v>
      </c>
      <c r="AD6" s="24">
        <v>5</v>
      </c>
      <c r="AE6" s="24">
        <v>6</v>
      </c>
      <c r="AF6" s="24">
        <v>7</v>
      </c>
      <c r="AG6" s="24">
        <v>8</v>
      </c>
      <c r="AH6" s="24">
        <v>9</v>
      </c>
      <c r="AI6" s="24">
        <v>10</v>
      </c>
      <c r="AJ6" s="24">
        <v>11</v>
      </c>
      <c r="AK6" s="24">
        <v>12</v>
      </c>
      <c r="AL6" s="373" t="s">
        <v>39</v>
      </c>
      <c r="AM6" s="21" t="s">
        <v>68</v>
      </c>
      <c r="AN6" s="22" t="s">
        <v>69</v>
      </c>
      <c r="AO6" s="383" t="s">
        <v>70</v>
      </c>
      <c r="AP6" s="14"/>
      <c r="AQ6" s="338"/>
      <c r="AR6" s="338"/>
      <c r="AS6" s="338"/>
    </row>
    <row r="7" spans="1:49" ht="138" customHeight="1" x14ac:dyDescent="0.25">
      <c r="A7" s="15"/>
      <c r="B7" s="164"/>
      <c r="C7" s="28" t="s">
        <v>7</v>
      </c>
      <c r="D7" s="29" t="s">
        <v>8</v>
      </c>
      <c r="E7" s="30" t="s">
        <v>154</v>
      </c>
      <c r="F7" s="31" t="s">
        <v>155</v>
      </c>
      <c r="G7" s="31" t="s">
        <v>156</v>
      </c>
      <c r="H7" s="31" t="s">
        <v>157</v>
      </c>
      <c r="I7" s="31" t="s">
        <v>158</v>
      </c>
      <c r="J7" s="31" t="s">
        <v>159</v>
      </c>
      <c r="K7" s="31" t="s">
        <v>160</v>
      </c>
      <c r="L7" s="31" t="s">
        <v>161</v>
      </c>
      <c r="M7" s="31" t="s">
        <v>162</v>
      </c>
      <c r="N7" s="31" t="s">
        <v>163</v>
      </c>
      <c r="O7" s="31" t="s">
        <v>164</v>
      </c>
      <c r="P7" s="31" t="s">
        <v>165</v>
      </c>
      <c r="Q7" s="31" t="s">
        <v>166</v>
      </c>
      <c r="R7" s="31" t="s">
        <v>167</v>
      </c>
      <c r="S7" s="32" t="s">
        <v>168</v>
      </c>
      <c r="T7" s="31" t="s">
        <v>169</v>
      </c>
      <c r="U7" s="374"/>
      <c r="V7" s="28" t="s">
        <v>170</v>
      </c>
      <c r="W7" s="29" t="s">
        <v>171</v>
      </c>
      <c r="X7" s="384"/>
      <c r="Y7" s="20"/>
      <c r="Z7" s="30" t="s">
        <v>154</v>
      </c>
      <c r="AA7" s="31" t="s">
        <v>155</v>
      </c>
      <c r="AB7" s="31" t="s">
        <v>156</v>
      </c>
      <c r="AC7" s="31" t="s">
        <v>157</v>
      </c>
      <c r="AD7" s="31" t="s">
        <v>158</v>
      </c>
      <c r="AE7" s="31" t="s">
        <v>159</v>
      </c>
      <c r="AF7" s="31" t="s">
        <v>160</v>
      </c>
      <c r="AG7" s="31" t="s">
        <v>161</v>
      </c>
      <c r="AH7" s="31" t="s">
        <v>162</v>
      </c>
      <c r="AI7" s="31" t="s">
        <v>163</v>
      </c>
      <c r="AJ7" s="31" t="s">
        <v>164</v>
      </c>
      <c r="AK7" s="31" t="s">
        <v>165</v>
      </c>
      <c r="AL7" s="374"/>
      <c r="AM7" s="28" t="s">
        <v>172</v>
      </c>
      <c r="AN7" s="29" t="s">
        <v>209</v>
      </c>
      <c r="AO7" s="384"/>
      <c r="AP7" s="14"/>
      <c r="AQ7" s="34" t="s">
        <v>215</v>
      </c>
      <c r="AR7" s="34" t="s">
        <v>5</v>
      </c>
      <c r="AS7" s="34" t="s">
        <v>214</v>
      </c>
    </row>
    <row r="8" spans="1:49" s="36" customFormat="1" ht="13.5" customHeight="1" x14ac:dyDescent="0.2">
      <c r="A8" s="35"/>
      <c r="B8" s="165"/>
      <c r="C8" s="360" t="s">
        <v>51</v>
      </c>
      <c r="D8" s="361"/>
      <c r="E8" s="339" t="s">
        <v>3</v>
      </c>
      <c r="F8" s="340"/>
      <c r="G8" s="340"/>
      <c r="H8" s="340"/>
      <c r="I8" s="340"/>
      <c r="J8" s="340"/>
      <c r="K8" s="340"/>
      <c r="L8" s="340"/>
      <c r="M8" s="340"/>
      <c r="N8" s="340"/>
      <c r="O8" s="340"/>
      <c r="P8" s="340"/>
      <c r="Q8" s="340"/>
      <c r="R8" s="340"/>
      <c r="S8" s="340"/>
      <c r="T8" s="340"/>
      <c r="U8" s="340"/>
      <c r="V8" s="340"/>
      <c r="W8" s="340"/>
      <c r="X8" s="341"/>
      <c r="Z8" s="339" t="s">
        <v>3</v>
      </c>
      <c r="AA8" s="340"/>
      <c r="AB8" s="340"/>
      <c r="AC8" s="340"/>
      <c r="AD8" s="340"/>
      <c r="AE8" s="340"/>
      <c r="AF8" s="340"/>
      <c r="AG8" s="340"/>
      <c r="AH8" s="340"/>
      <c r="AI8" s="340"/>
      <c r="AJ8" s="340"/>
      <c r="AK8" s="340"/>
      <c r="AL8" s="340"/>
      <c r="AM8" s="340"/>
      <c r="AN8" s="340"/>
      <c r="AO8" s="341"/>
      <c r="AQ8" s="37"/>
      <c r="AR8" s="37"/>
      <c r="AS8" s="37"/>
      <c r="AU8" s="320" t="s">
        <v>59</v>
      </c>
      <c r="AV8" s="321"/>
      <c r="AW8" s="322"/>
    </row>
    <row r="9" spans="1:49" ht="15.75" customHeight="1" thickBot="1" x14ac:dyDescent="0.3">
      <c r="A9" s="38" t="s">
        <v>1</v>
      </c>
      <c r="B9" s="39" t="s">
        <v>2</v>
      </c>
      <c r="C9" s="362"/>
      <c r="D9" s="363"/>
      <c r="E9" s="40">
        <v>5</v>
      </c>
      <c r="F9" s="41">
        <v>4</v>
      </c>
      <c r="G9" s="41">
        <v>1</v>
      </c>
      <c r="H9" s="41">
        <v>2</v>
      </c>
      <c r="I9" s="41">
        <v>3</v>
      </c>
      <c r="J9" s="41">
        <v>1</v>
      </c>
      <c r="K9" s="41">
        <v>3</v>
      </c>
      <c r="L9" s="41">
        <v>1</v>
      </c>
      <c r="M9" s="41">
        <v>1</v>
      </c>
      <c r="N9" s="41">
        <v>3</v>
      </c>
      <c r="O9" s="41">
        <v>4</v>
      </c>
      <c r="P9" s="41">
        <v>2</v>
      </c>
      <c r="Q9" s="41">
        <v>2</v>
      </c>
      <c r="R9" s="41">
        <v>3</v>
      </c>
      <c r="S9" s="41">
        <v>3</v>
      </c>
      <c r="T9" s="41">
        <v>7</v>
      </c>
      <c r="U9" s="42">
        <v>5</v>
      </c>
      <c r="V9" s="375" t="s">
        <v>51</v>
      </c>
      <c r="W9" s="376"/>
      <c r="X9" s="43">
        <v>50</v>
      </c>
      <c r="Y9" s="20"/>
      <c r="Z9" s="40">
        <v>3</v>
      </c>
      <c r="AA9" s="41">
        <v>5</v>
      </c>
      <c r="AB9" s="41">
        <v>4</v>
      </c>
      <c r="AC9" s="41">
        <v>3</v>
      </c>
      <c r="AD9" s="41">
        <v>2</v>
      </c>
      <c r="AE9" s="41">
        <v>6</v>
      </c>
      <c r="AF9" s="41">
        <v>1</v>
      </c>
      <c r="AG9" s="41">
        <v>2</v>
      </c>
      <c r="AH9" s="41">
        <v>2</v>
      </c>
      <c r="AI9" s="41">
        <v>3</v>
      </c>
      <c r="AJ9" s="41">
        <v>6</v>
      </c>
      <c r="AK9" s="41">
        <v>8</v>
      </c>
      <c r="AL9" s="42">
        <v>5</v>
      </c>
      <c r="AM9" s="375" t="s">
        <v>51</v>
      </c>
      <c r="AN9" s="376"/>
      <c r="AO9" s="43">
        <v>50</v>
      </c>
      <c r="AQ9" s="44"/>
      <c r="AR9" s="45"/>
      <c r="AS9" s="45"/>
      <c r="AU9" s="323"/>
      <c r="AV9" s="324"/>
      <c r="AW9" s="325"/>
    </row>
    <row r="10" spans="1:49" ht="13.5" customHeight="1" thickTop="1" x14ac:dyDescent="0.25">
      <c r="A10" s="46">
        <v>1</v>
      </c>
      <c r="B10" s="248" t="s">
        <v>212</v>
      </c>
      <c r="C10" s="249" t="s">
        <v>153</v>
      </c>
      <c r="D10" s="250"/>
      <c r="E10" s="251">
        <v>5</v>
      </c>
      <c r="F10" s="252">
        <v>4</v>
      </c>
      <c r="G10" s="252">
        <v>1</v>
      </c>
      <c r="H10" s="252">
        <v>2</v>
      </c>
      <c r="I10" s="252">
        <v>3</v>
      </c>
      <c r="J10" s="252">
        <v>1</v>
      </c>
      <c r="K10" s="252">
        <v>3</v>
      </c>
      <c r="L10" s="252">
        <v>1</v>
      </c>
      <c r="M10" s="252">
        <v>1</v>
      </c>
      <c r="N10" s="252">
        <v>3</v>
      </c>
      <c r="O10" s="252">
        <v>4</v>
      </c>
      <c r="P10" s="252">
        <v>2</v>
      </c>
      <c r="Q10" s="252">
        <v>2</v>
      </c>
      <c r="R10" s="252">
        <v>3</v>
      </c>
      <c r="S10" s="252">
        <v>3</v>
      </c>
      <c r="T10" s="252">
        <v>7</v>
      </c>
      <c r="U10" s="253">
        <v>5</v>
      </c>
      <c r="V10" s="249" t="s">
        <v>153</v>
      </c>
      <c r="W10" s="246"/>
      <c r="X10" s="275">
        <v>50</v>
      </c>
      <c r="Y10" s="287"/>
      <c r="Z10" s="263"/>
      <c r="AA10" s="264"/>
      <c r="AB10" s="264"/>
      <c r="AC10" s="264"/>
      <c r="AD10" s="264"/>
      <c r="AE10" s="264"/>
      <c r="AF10" s="264"/>
      <c r="AG10" s="264"/>
      <c r="AH10" s="264"/>
      <c r="AI10" s="264"/>
      <c r="AJ10" s="264"/>
      <c r="AK10" s="264"/>
      <c r="AL10" s="265"/>
      <c r="AM10" s="266"/>
      <c r="AN10" s="246"/>
      <c r="AO10" s="280"/>
      <c r="AP10" s="299">
        <f>IF(AR10="","",IF(UPPER(C10)="X",AR10,AR10*10))</f>
        <v>1</v>
      </c>
      <c r="AQ10" s="47">
        <f>IF(COUNTBLANK(E10:AO10)=37,"",IF(AND(UPPER(C10)="X",OR(UPPER(V10)="X",UPPER(W10)="X")),SUM(E10:U10)+X10,IF(AND(UPPER(D10)="X",OR(UPPER(AM10)="X",UPPER(AN10)="X")),SUM(Z10:AL10)+AO10,"???")))</f>
        <v>100</v>
      </c>
      <c r="AR10" s="290">
        <f>IF(ISNA(VLOOKUP(AQ10,'Daten Klasse'!$C$6:$D$11,2,1)),"",VLOOKUP(AQ10,'Daten Klasse'!$C$6:$D$11,2,1))</f>
        <v>1</v>
      </c>
      <c r="AS10" s="294"/>
      <c r="AU10" s="326" t="s">
        <v>60</v>
      </c>
      <c r="AV10" s="328" t="s">
        <v>61</v>
      </c>
      <c r="AW10" s="330" t="s">
        <v>62</v>
      </c>
    </row>
    <row r="11" spans="1:49" ht="13.5" customHeight="1" thickBot="1" x14ac:dyDescent="0.3">
      <c r="A11" s="48">
        <v>2</v>
      </c>
      <c r="B11" s="254" t="s">
        <v>213</v>
      </c>
      <c r="C11" s="73"/>
      <c r="D11" s="80" t="s">
        <v>153</v>
      </c>
      <c r="E11" s="144"/>
      <c r="F11" s="145"/>
      <c r="G11" s="145"/>
      <c r="H11" s="145"/>
      <c r="I11" s="145"/>
      <c r="J11" s="145"/>
      <c r="K11" s="145"/>
      <c r="L11" s="145"/>
      <c r="M11" s="145"/>
      <c r="N11" s="145"/>
      <c r="O11" s="145"/>
      <c r="P11" s="145"/>
      <c r="Q11" s="145"/>
      <c r="R11" s="145"/>
      <c r="S11" s="145"/>
      <c r="T11" s="145"/>
      <c r="U11" s="146"/>
      <c r="V11" s="73"/>
      <c r="W11" s="80"/>
      <c r="X11" s="276"/>
      <c r="Y11" s="288"/>
      <c r="Z11" s="267">
        <v>3</v>
      </c>
      <c r="AA11" s="153">
        <v>5</v>
      </c>
      <c r="AB11" s="153">
        <v>4</v>
      </c>
      <c r="AC11" s="153">
        <v>3</v>
      </c>
      <c r="AD11" s="153">
        <v>2</v>
      </c>
      <c r="AE11" s="153">
        <v>6</v>
      </c>
      <c r="AF11" s="153">
        <v>1</v>
      </c>
      <c r="AG11" s="153">
        <v>2</v>
      </c>
      <c r="AH11" s="153">
        <v>2</v>
      </c>
      <c r="AI11" s="153">
        <v>3</v>
      </c>
      <c r="AJ11" s="153">
        <v>6</v>
      </c>
      <c r="AK11" s="153">
        <v>8</v>
      </c>
      <c r="AL11" s="154">
        <v>5</v>
      </c>
      <c r="AM11" s="73"/>
      <c r="AN11" s="80" t="s">
        <v>153</v>
      </c>
      <c r="AO11" s="281">
        <v>50</v>
      </c>
      <c r="AP11" s="299">
        <f t="shared" ref="AP11:AP39" si="0">IF(AR11="","",IF(UPPER(C11)="X",AR11,AR11*10))</f>
        <v>10</v>
      </c>
      <c r="AQ11" s="47">
        <f t="shared" ref="AQ11:AQ39" si="1">IF(COUNTBLANK(E11:AO11)=37,"",IF(AND(UPPER(C11)="X",OR(UPPER(V11)="X",UPPER(W11)="X")),SUM(E11:U11)+X11,IF(AND(UPPER(D11)="X",OR(UPPER(AM11)="X",UPPER(AN11)="X")),SUM(Z11:AL11)+AO11,"???")))</f>
        <v>100</v>
      </c>
      <c r="AR11" s="291">
        <f>IF(ISNA(VLOOKUP(AQ11,'Daten Klasse'!$C$6:$D$11,2,1)),"",VLOOKUP(AQ11,'Daten Klasse'!$C$6:$D$11,2,1))</f>
        <v>1</v>
      </c>
      <c r="AS11" s="295"/>
      <c r="AU11" s="327"/>
      <c r="AV11" s="329"/>
      <c r="AW11" s="331"/>
    </row>
    <row r="12" spans="1:49" ht="13.5" customHeight="1" thickTop="1" x14ac:dyDescent="0.25">
      <c r="A12" s="48">
        <v>3</v>
      </c>
      <c r="B12" s="254"/>
      <c r="C12" s="73"/>
      <c r="D12" s="80"/>
      <c r="E12" s="144"/>
      <c r="F12" s="145"/>
      <c r="G12" s="145"/>
      <c r="H12" s="145"/>
      <c r="I12" s="145"/>
      <c r="J12" s="145"/>
      <c r="K12" s="145"/>
      <c r="L12" s="145"/>
      <c r="M12" s="145"/>
      <c r="N12" s="145"/>
      <c r="O12" s="145"/>
      <c r="P12" s="145"/>
      <c r="Q12" s="145"/>
      <c r="R12" s="145"/>
      <c r="S12" s="145"/>
      <c r="T12" s="145"/>
      <c r="U12" s="146"/>
      <c r="V12" s="73"/>
      <c r="W12" s="74"/>
      <c r="X12" s="276"/>
      <c r="Y12" s="288"/>
      <c r="Z12" s="267"/>
      <c r="AA12" s="153"/>
      <c r="AB12" s="153"/>
      <c r="AC12" s="153"/>
      <c r="AD12" s="153"/>
      <c r="AE12" s="153"/>
      <c r="AF12" s="153"/>
      <c r="AG12" s="153"/>
      <c r="AH12" s="153"/>
      <c r="AI12" s="153"/>
      <c r="AJ12" s="153"/>
      <c r="AK12" s="153"/>
      <c r="AL12" s="154"/>
      <c r="AM12" s="73"/>
      <c r="AN12" s="80"/>
      <c r="AO12" s="281"/>
      <c r="AP12" s="299" t="str">
        <f t="shared" si="0"/>
        <v/>
      </c>
      <c r="AQ12" s="47" t="str">
        <f t="shared" si="1"/>
        <v/>
      </c>
      <c r="AR12" s="291" t="str">
        <f>IF(ISNA(VLOOKUP(AQ12,'Daten Klasse'!$C$6:$D$11,2,1)),"",VLOOKUP(AQ12,'Daten Klasse'!$C$6:$D$11,2,1))</f>
        <v/>
      </c>
      <c r="AS12" s="295"/>
      <c r="AU12" s="332" t="s">
        <v>63</v>
      </c>
      <c r="AV12" s="333"/>
      <c r="AW12" s="335"/>
    </row>
    <row r="13" spans="1:49" ht="13.5" customHeight="1" thickBot="1" x14ac:dyDescent="0.3">
      <c r="A13" s="48">
        <v>4</v>
      </c>
      <c r="B13" s="254"/>
      <c r="C13" s="73"/>
      <c r="D13" s="80"/>
      <c r="E13" s="144"/>
      <c r="F13" s="145"/>
      <c r="G13" s="145"/>
      <c r="H13" s="145"/>
      <c r="I13" s="145"/>
      <c r="J13" s="145"/>
      <c r="K13" s="145"/>
      <c r="L13" s="145"/>
      <c r="M13" s="145"/>
      <c r="N13" s="145"/>
      <c r="O13" s="145"/>
      <c r="P13" s="145"/>
      <c r="Q13" s="145"/>
      <c r="R13" s="145"/>
      <c r="S13" s="145"/>
      <c r="T13" s="145"/>
      <c r="U13" s="146"/>
      <c r="V13" s="73"/>
      <c r="W13" s="74"/>
      <c r="X13" s="276"/>
      <c r="Y13" s="288"/>
      <c r="Z13" s="267"/>
      <c r="AA13" s="153"/>
      <c r="AB13" s="153"/>
      <c r="AC13" s="153"/>
      <c r="AD13" s="153"/>
      <c r="AE13" s="153"/>
      <c r="AF13" s="153"/>
      <c r="AG13" s="153"/>
      <c r="AH13" s="153"/>
      <c r="AI13" s="153"/>
      <c r="AJ13" s="153"/>
      <c r="AK13" s="153"/>
      <c r="AL13" s="154"/>
      <c r="AM13" s="73"/>
      <c r="AN13" s="80"/>
      <c r="AO13" s="281"/>
      <c r="AP13" s="299" t="str">
        <f t="shared" si="0"/>
        <v/>
      </c>
      <c r="AQ13" s="47" t="str">
        <f t="shared" si="1"/>
        <v/>
      </c>
      <c r="AR13" s="291" t="str">
        <f>IF(ISNA(VLOOKUP(AQ13,'Daten Klasse'!$C$6:$D$11,2,1)),"",VLOOKUP(AQ13,'Daten Klasse'!$C$6:$D$11,2,1))</f>
        <v/>
      </c>
      <c r="AS13" s="295"/>
      <c r="AU13" s="309"/>
      <c r="AV13" s="334"/>
      <c r="AW13" s="312"/>
    </row>
    <row r="14" spans="1:49" ht="13.5" customHeight="1" thickTop="1" x14ac:dyDescent="0.25">
      <c r="A14" s="49">
        <v>5</v>
      </c>
      <c r="B14" s="255"/>
      <c r="C14" s="75"/>
      <c r="D14" s="82"/>
      <c r="E14" s="147"/>
      <c r="F14" s="148"/>
      <c r="G14" s="148"/>
      <c r="H14" s="148"/>
      <c r="I14" s="148"/>
      <c r="J14" s="148"/>
      <c r="K14" s="148"/>
      <c r="L14" s="148"/>
      <c r="M14" s="148"/>
      <c r="N14" s="148"/>
      <c r="O14" s="148"/>
      <c r="P14" s="148"/>
      <c r="Q14" s="148"/>
      <c r="R14" s="148"/>
      <c r="S14" s="148"/>
      <c r="T14" s="148"/>
      <c r="U14" s="149"/>
      <c r="V14" s="75"/>
      <c r="W14" s="82"/>
      <c r="X14" s="277"/>
      <c r="Y14" s="288"/>
      <c r="Z14" s="268"/>
      <c r="AA14" s="155"/>
      <c r="AB14" s="155"/>
      <c r="AC14" s="155"/>
      <c r="AD14" s="155"/>
      <c r="AE14" s="155"/>
      <c r="AF14" s="155"/>
      <c r="AG14" s="155"/>
      <c r="AH14" s="155"/>
      <c r="AI14" s="155"/>
      <c r="AJ14" s="155"/>
      <c r="AK14" s="155"/>
      <c r="AL14" s="156"/>
      <c r="AM14" s="75"/>
      <c r="AN14" s="76"/>
      <c r="AO14" s="282"/>
      <c r="AP14" s="299" t="str">
        <f t="shared" si="0"/>
        <v/>
      </c>
      <c r="AQ14" s="47" t="str">
        <f t="shared" si="1"/>
        <v/>
      </c>
      <c r="AR14" s="292" t="str">
        <f>IF(ISNA(VLOOKUP(AQ14,'Daten Klasse'!$C$6:$D$11,2,1)),"",VLOOKUP(AQ14,'Daten Klasse'!$C$6:$D$11,2,1))</f>
        <v/>
      </c>
      <c r="AS14" s="296"/>
      <c r="AU14" s="305" t="s">
        <v>64</v>
      </c>
      <c r="AV14" s="306">
        <f>L3</f>
        <v>2</v>
      </c>
      <c r="AW14" s="308"/>
    </row>
    <row r="15" spans="1:49" ht="13.5" customHeight="1" thickBot="1" x14ac:dyDescent="0.3">
      <c r="A15" s="46">
        <v>6</v>
      </c>
      <c r="B15" s="256"/>
      <c r="C15" s="77"/>
      <c r="D15" s="78"/>
      <c r="E15" s="150"/>
      <c r="F15" s="151"/>
      <c r="G15" s="151"/>
      <c r="H15" s="151"/>
      <c r="I15" s="151"/>
      <c r="J15" s="151"/>
      <c r="K15" s="151"/>
      <c r="L15" s="151"/>
      <c r="M15" s="151"/>
      <c r="N15" s="151"/>
      <c r="O15" s="151"/>
      <c r="P15" s="151"/>
      <c r="Q15" s="151"/>
      <c r="R15" s="151"/>
      <c r="S15" s="151"/>
      <c r="T15" s="151"/>
      <c r="U15" s="152"/>
      <c r="V15" s="77"/>
      <c r="W15" s="78"/>
      <c r="X15" s="278"/>
      <c r="Y15" s="288"/>
      <c r="Z15" s="269"/>
      <c r="AA15" s="157"/>
      <c r="AB15" s="157"/>
      <c r="AC15" s="157"/>
      <c r="AD15" s="157"/>
      <c r="AE15" s="157"/>
      <c r="AF15" s="157"/>
      <c r="AG15" s="157"/>
      <c r="AH15" s="157"/>
      <c r="AI15" s="157"/>
      <c r="AJ15" s="157"/>
      <c r="AK15" s="157"/>
      <c r="AL15" s="158"/>
      <c r="AM15" s="83"/>
      <c r="AN15" s="78"/>
      <c r="AO15" s="283"/>
      <c r="AP15" s="299" t="str">
        <f t="shared" si="0"/>
        <v/>
      </c>
      <c r="AQ15" s="47" t="str">
        <f t="shared" si="1"/>
        <v/>
      </c>
      <c r="AR15" s="293" t="str">
        <f>IF(ISNA(VLOOKUP(AQ15,'Daten Klasse'!$C$6:$D$11,2,1)),"",VLOOKUP(AQ15,'Daten Klasse'!$C$6:$D$11,2,1))</f>
        <v/>
      </c>
      <c r="AS15" s="297"/>
      <c r="AU15" s="305"/>
      <c r="AV15" s="307"/>
      <c r="AW15" s="308"/>
    </row>
    <row r="16" spans="1:49" ht="13.5" customHeight="1" thickTop="1" x14ac:dyDescent="0.25">
      <c r="A16" s="48">
        <v>7</v>
      </c>
      <c r="B16" s="254"/>
      <c r="C16" s="73"/>
      <c r="D16" s="74"/>
      <c r="E16" s="144"/>
      <c r="F16" s="145"/>
      <c r="G16" s="145"/>
      <c r="H16" s="145"/>
      <c r="I16" s="145"/>
      <c r="J16" s="145"/>
      <c r="K16" s="145"/>
      <c r="L16" s="145"/>
      <c r="M16" s="145"/>
      <c r="N16" s="145"/>
      <c r="O16" s="145"/>
      <c r="P16" s="145"/>
      <c r="Q16" s="145"/>
      <c r="R16" s="145"/>
      <c r="S16" s="145"/>
      <c r="T16" s="145"/>
      <c r="U16" s="146"/>
      <c r="V16" s="73"/>
      <c r="W16" s="74"/>
      <c r="X16" s="276"/>
      <c r="Y16" s="288"/>
      <c r="Z16" s="267"/>
      <c r="AA16" s="153"/>
      <c r="AB16" s="153"/>
      <c r="AC16" s="153"/>
      <c r="AD16" s="153"/>
      <c r="AE16" s="153"/>
      <c r="AF16" s="153"/>
      <c r="AG16" s="153"/>
      <c r="AH16" s="153"/>
      <c r="AI16" s="153"/>
      <c r="AJ16" s="153"/>
      <c r="AK16" s="153"/>
      <c r="AL16" s="154"/>
      <c r="AM16" s="79"/>
      <c r="AN16" s="74"/>
      <c r="AO16" s="281"/>
      <c r="AP16" s="299" t="str">
        <f t="shared" si="0"/>
        <v/>
      </c>
      <c r="AQ16" s="47" t="str">
        <f t="shared" si="1"/>
        <v/>
      </c>
      <c r="AR16" s="291" t="str">
        <f>IF(ISNA(VLOOKUP(AQ16,'Daten Klasse'!$C$6:$D$11,2,1)),"",VLOOKUP(AQ16,'Daten Klasse'!$C$6:$D$11,2,1))</f>
        <v/>
      </c>
      <c r="AS16" s="295"/>
      <c r="AU16" s="309" t="s">
        <v>65</v>
      </c>
      <c r="AV16" s="310"/>
      <c r="AW16" s="312"/>
    </row>
    <row r="17" spans="1:49" ht="13.5" customHeight="1" x14ac:dyDescent="0.25">
      <c r="A17" s="48">
        <v>8</v>
      </c>
      <c r="B17" s="254"/>
      <c r="C17" s="73"/>
      <c r="D17" s="74"/>
      <c r="E17" s="144"/>
      <c r="F17" s="145"/>
      <c r="G17" s="145"/>
      <c r="H17" s="145"/>
      <c r="I17" s="145"/>
      <c r="J17" s="145"/>
      <c r="K17" s="145"/>
      <c r="L17" s="145"/>
      <c r="M17" s="145"/>
      <c r="N17" s="145"/>
      <c r="O17" s="145"/>
      <c r="P17" s="145"/>
      <c r="Q17" s="145"/>
      <c r="R17" s="145"/>
      <c r="S17" s="145"/>
      <c r="T17" s="145"/>
      <c r="U17" s="146"/>
      <c r="V17" s="73"/>
      <c r="W17" s="74"/>
      <c r="X17" s="276"/>
      <c r="Y17" s="288"/>
      <c r="Z17" s="267"/>
      <c r="AA17" s="153"/>
      <c r="AB17" s="153"/>
      <c r="AC17" s="153"/>
      <c r="AD17" s="153"/>
      <c r="AE17" s="153"/>
      <c r="AF17" s="153"/>
      <c r="AG17" s="153"/>
      <c r="AH17" s="153"/>
      <c r="AI17" s="153"/>
      <c r="AJ17" s="153"/>
      <c r="AK17" s="153"/>
      <c r="AL17" s="154"/>
      <c r="AM17" s="79"/>
      <c r="AN17" s="74"/>
      <c r="AO17" s="281"/>
      <c r="AP17" s="299" t="str">
        <f t="shared" si="0"/>
        <v/>
      </c>
      <c r="AQ17" s="47" t="str">
        <f t="shared" si="1"/>
        <v/>
      </c>
      <c r="AR17" s="291" t="str">
        <f>IF(ISNA(VLOOKUP(AQ17,'Daten Klasse'!$C$6:$D$11,2,1)),"",VLOOKUP(AQ17,'Daten Klasse'!$C$6:$D$11,2,1))</f>
        <v/>
      </c>
      <c r="AS17" s="295"/>
      <c r="AU17" s="309"/>
      <c r="AV17" s="311"/>
      <c r="AW17" s="312"/>
    </row>
    <row r="18" spans="1:49" ht="13.5" customHeight="1" x14ac:dyDescent="0.25">
      <c r="A18" s="48">
        <v>9</v>
      </c>
      <c r="B18" s="254"/>
      <c r="C18" s="73"/>
      <c r="D18" s="74"/>
      <c r="E18" s="144"/>
      <c r="F18" s="145"/>
      <c r="G18" s="145"/>
      <c r="H18" s="145"/>
      <c r="I18" s="145"/>
      <c r="J18" s="145"/>
      <c r="K18" s="145"/>
      <c r="L18" s="145"/>
      <c r="M18" s="145"/>
      <c r="N18" s="145"/>
      <c r="O18" s="145"/>
      <c r="P18" s="145"/>
      <c r="Q18" s="145"/>
      <c r="R18" s="145"/>
      <c r="S18" s="145"/>
      <c r="T18" s="145"/>
      <c r="U18" s="146"/>
      <c r="V18" s="79"/>
      <c r="W18" s="80"/>
      <c r="X18" s="276"/>
      <c r="Y18" s="288"/>
      <c r="Z18" s="267"/>
      <c r="AA18" s="153"/>
      <c r="AB18" s="153"/>
      <c r="AC18" s="153"/>
      <c r="AD18" s="153"/>
      <c r="AE18" s="153"/>
      <c r="AF18" s="153"/>
      <c r="AG18" s="153"/>
      <c r="AH18" s="153"/>
      <c r="AI18" s="153"/>
      <c r="AJ18" s="153"/>
      <c r="AK18" s="153"/>
      <c r="AL18" s="154"/>
      <c r="AM18" s="79"/>
      <c r="AN18" s="74"/>
      <c r="AO18" s="281"/>
      <c r="AP18" s="299" t="str">
        <f t="shared" si="0"/>
        <v/>
      </c>
      <c r="AQ18" s="47" t="str">
        <f t="shared" si="1"/>
        <v/>
      </c>
      <c r="AR18" s="291" t="str">
        <f>IF(ISNA(VLOOKUP(AQ18,'Daten Klasse'!$C$6:$D$11,2,1)),"",VLOOKUP(AQ18,'Daten Klasse'!$C$6:$D$11,2,1))</f>
        <v/>
      </c>
      <c r="AS18" s="295"/>
      <c r="AU18" s="309" t="s">
        <v>66</v>
      </c>
      <c r="AV18" s="311"/>
      <c r="AW18" s="312"/>
    </row>
    <row r="19" spans="1:49" ht="13.5" customHeight="1" thickBot="1" x14ac:dyDescent="0.3">
      <c r="A19" s="49">
        <v>10</v>
      </c>
      <c r="B19" s="255"/>
      <c r="C19" s="75"/>
      <c r="D19" s="76"/>
      <c r="E19" s="147"/>
      <c r="F19" s="148"/>
      <c r="G19" s="148"/>
      <c r="H19" s="148"/>
      <c r="I19" s="148"/>
      <c r="J19" s="148"/>
      <c r="K19" s="148"/>
      <c r="L19" s="148"/>
      <c r="M19" s="148"/>
      <c r="N19" s="148"/>
      <c r="O19" s="148"/>
      <c r="P19" s="148"/>
      <c r="Q19" s="148"/>
      <c r="R19" s="148"/>
      <c r="S19" s="148"/>
      <c r="T19" s="148"/>
      <c r="U19" s="149"/>
      <c r="V19" s="75"/>
      <c r="W19" s="82"/>
      <c r="X19" s="277"/>
      <c r="Y19" s="288"/>
      <c r="Z19" s="268"/>
      <c r="AA19" s="155"/>
      <c r="AB19" s="155"/>
      <c r="AC19" s="155"/>
      <c r="AD19" s="155"/>
      <c r="AE19" s="155"/>
      <c r="AF19" s="155"/>
      <c r="AG19" s="155"/>
      <c r="AH19" s="155"/>
      <c r="AI19" s="155"/>
      <c r="AJ19" s="155"/>
      <c r="AK19" s="155"/>
      <c r="AL19" s="156"/>
      <c r="AM19" s="81"/>
      <c r="AN19" s="76"/>
      <c r="AO19" s="282"/>
      <c r="AP19" s="299" t="str">
        <f t="shared" si="0"/>
        <v/>
      </c>
      <c r="AQ19" s="47" t="str">
        <f t="shared" si="1"/>
        <v/>
      </c>
      <c r="AR19" s="292" t="str">
        <f>IF(ISNA(VLOOKUP(AQ19,'Daten Klasse'!$C$6:$D$11,2,1)),"",VLOOKUP(AQ19,'Daten Klasse'!$C$6:$D$11,2,1))</f>
        <v/>
      </c>
      <c r="AS19" s="296"/>
      <c r="AU19" s="313"/>
      <c r="AV19" s="314"/>
      <c r="AW19" s="315"/>
    </row>
    <row r="20" spans="1:49" ht="13.5" customHeight="1" x14ac:dyDescent="0.25">
      <c r="A20" s="46">
        <v>11</v>
      </c>
      <c r="B20" s="256"/>
      <c r="C20" s="77"/>
      <c r="D20" s="78"/>
      <c r="E20" s="150"/>
      <c r="F20" s="151"/>
      <c r="G20" s="151"/>
      <c r="H20" s="151"/>
      <c r="I20" s="151"/>
      <c r="J20" s="151"/>
      <c r="K20" s="151"/>
      <c r="L20" s="151"/>
      <c r="M20" s="151"/>
      <c r="N20" s="151"/>
      <c r="O20" s="151"/>
      <c r="P20" s="151"/>
      <c r="Q20" s="151"/>
      <c r="R20" s="151"/>
      <c r="S20" s="151"/>
      <c r="T20" s="151"/>
      <c r="U20" s="152"/>
      <c r="V20" s="77"/>
      <c r="W20" s="84"/>
      <c r="X20" s="278"/>
      <c r="Y20" s="288"/>
      <c r="Z20" s="269"/>
      <c r="AA20" s="157"/>
      <c r="AB20" s="157"/>
      <c r="AC20" s="157"/>
      <c r="AD20" s="157"/>
      <c r="AE20" s="157"/>
      <c r="AF20" s="157"/>
      <c r="AG20" s="157"/>
      <c r="AH20" s="157"/>
      <c r="AI20" s="157"/>
      <c r="AJ20" s="157"/>
      <c r="AK20" s="157"/>
      <c r="AL20" s="158"/>
      <c r="AM20" s="77"/>
      <c r="AN20" s="78"/>
      <c r="AO20" s="283"/>
      <c r="AP20" s="299" t="str">
        <f t="shared" si="0"/>
        <v/>
      </c>
      <c r="AQ20" s="47" t="str">
        <f t="shared" si="1"/>
        <v/>
      </c>
      <c r="AR20" s="293" t="str">
        <f>IF(ISNA(VLOOKUP(AQ20,'Daten Klasse'!$C$6:$D$11,2,1)),"",VLOOKUP(AQ20,'Daten Klasse'!$C$6:$D$11,2,1))</f>
        <v/>
      </c>
      <c r="AS20" s="297"/>
      <c r="AU20" s="304" t="s">
        <v>67</v>
      </c>
      <c r="AV20" s="304"/>
      <c r="AW20" s="304"/>
    </row>
    <row r="21" spans="1:49" ht="13.5" customHeight="1" x14ac:dyDescent="0.25">
      <c r="A21" s="48">
        <v>12</v>
      </c>
      <c r="B21" s="254"/>
      <c r="C21" s="73"/>
      <c r="D21" s="74"/>
      <c r="E21" s="144"/>
      <c r="F21" s="145"/>
      <c r="G21" s="145"/>
      <c r="H21" s="145"/>
      <c r="I21" s="145"/>
      <c r="J21" s="145"/>
      <c r="K21" s="145"/>
      <c r="L21" s="145"/>
      <c r="M21" s="145"/>
      <c r="N21" s="145"/>
      <c r="O21" s="145"/>
      <c r="P21" s="145"/>
      <c r="Q21" s="145"/>
      <c r="R21" s="145"/>
      <c r="S21" s="145"/>
      <c r="T21" s="145"/>
      <c r="U21" s="146"/>
      <c r="V21" s="79"/>
      <c r="W21" s="80"/>
      <c r="X21" s="276"/>
      <c r="Y21" s="288"/>
      <c r="Z21" s="267"/>
      <c r="AA21" s="153"/>
      <c r="AB21" s="153"/>
      <c r="AC21" s="153"/>
      <c r="AD21" s="153"/>
      <c r="AE21" s="153"/>
      <c r="AF21" s="153"/>
      <c r="AG21" s="153"/>
      <c r="AH21" s="153"/>
      <c r="AI21" s="153"/>
      <c r="AJ21" s="153"/>
      <c r="AK21" s="153"/>
      <c r="AL21" s="154"/>
      <c r="AM21" s="79"/>
      <c r="AN21" s="74"/>
      <c r="AO21" s="281"/>
      <c r="AP21" s="299" t="str">
        <f t="shared" si="0"/>
        <v/>
      </c>
      <c r="AQ21" s="47" t="str">
        <f t="shared" si="1"/>
        <v/>
      </c>
      <c r="AR21" s="291" t="str">
        <f>IF(ISNA(VLOOKUP(AQ21,'Daten Klasse'!$C$6:$D$11,2,1)),"",VLOOKUP(AQ21,'Daten Klasse'!$C$6:$D$11,2,1))</f>
        <v/>
      </c>
      <c r="AS21" s="295"/>
      <c r="AU21" s="304"/>
      <c r="AV21" s="304"/>
      <c r="AW21" s="304"/>
    </row>
    <row r="22" spans="1:49" ht="13.5" customHeight="1" x14ac:dyDescent="0.25">
      <c r="A22" s="48">
        <v>13</v>
      </c>
      <c r="B22" s="254"/>
      <c r="C22" s="73"/>
      <c r="D22" s="74"/>
      <c r="E22" s="144"/>
      <c r="F22" s="145"/>
      <c r="G22" s="145"/>
      <c r="H22" s="145"/>
      <c r="I22" s="145"/>
      <c r="J22" s="145"/>
      <c r="K22" s="145"/>
      <c r="L22" s="145"/>
      <c r="M22" s="145"/>
      <c r="N22" s="145"/>
      <c r="O22" s="145"/>
      <c r="P22" s="145"/>
      <c r="Q22" s="145"/>
      <c r="R22" s="145"/>
      <c r="S22" s="145"/>
      <c r="T22" s="145"/>
      <c r="U22" s="146"/>
      <c r="V22" s="79"/>
      <c r="W22" s="80"/>
      <c r="X22" s="276"/>
      <c r="Y22" s="288"/>
      <c r="Z22" s="267"/>
      <c r="AA22" s="153"/>
      <c r="AB22" s="153"/>
      <c r="AC22" s="153"/>
      <c r="AD22" s="153"/>
      <c r="AE22" s="153"/>
      <c r="AF22" s="153"/>
      <c r="AG22" s="153"/>
      <c r="AH22" s="153"/>
      <c r="AI22" s="153"/>
      <c r="AJ22" s="153"/>
      <c r="AK22" s="153"/>
      <c r="AL22" s="154"/>
      <c r="AM22" s="79"/>
      <c r="AN22" s="74"/>
      <c r="AO22" s="281"/>
      <c r="AP22" s="299" t="str">
        <f t="shared" si="0"/>
        <v/>
      </c>
      <c r="AQ22" s="47" t="str">
        <f t="shared" si="1"/>
        <v/>
      </c>
      <c r="AR22" s="291" t="str">
        <f>IF(ISNA(VLOOKUP(AQ22,'Daten Klasse'!$C$6:$D$11,2,1)),"",VLOOKUP(AQ22,'Daten Klasse'!$C$6:$D$11,2,1))</f>
        <v/>
      </c>
      <c r="AS22" s="295"/>
      <c r="AU22" s="304"/>
      <c r="AV22" s="304"/>
      <c r="AW22" s="304"/>
    </row>
    <row r="23" spans="1:49" ht="13.5" customHeight="1" x14ac:dyDescent="0.25">
      <c r="A23" s="48">
        <v>14</v>
      </c>
      <c r="B23" s="254"/>
      <c r="C23" s="73"/>
      <c r="D23" s="74"/>
      <c r="E23" s="144"/>
      <c r="F23" s="145"/>
      <c r="G23" s="145"/>
      <c r="H23" s="145"/>
      <c r="I23" s="145"/>
      <c r="J23" s="145"/>
      <c r="K23" s="145"/>
      <c r="L23" s="145"/>
      <c r="M23" s="145"/>
      <c r="N23" s="145"/>
      <c r="O23" s="145"/>
      <c r="P23" s="145"/>
      <c r="Q23" s="145"/>
      <c r="R23" s="145"/>
      <c r="S23" s="145"/>
      <c r="T23" s="145"/>
      <c r="U23" s="146"/>
      <c r="V23" s="79"/>
      <c r="W23" s="80"/>
      <c r="X23" s="276"/>
      <c r="Y23" s="288"/>
      <c r="Z23" s="267"/>
      <c r="AA23" s="153"/>
      <c r="AB23" s="153"/>
      <c r="AC23" s="153"/>
      <c r="AD23" s="153"/>
      <c r="AE23" s="153"/>
      <c r="AF23" s="153"/>
      <c r="AG23" s="153"/>
      <c r="AH23" s="153"/>
      <c r="AI23" s="153"/>
      <c r="AJ23" s="153"/>
      <c r="AK23" s="153"/>
      <c r="AL23" s="154"/>
      <c r="AM23" s="79"/>
      <c r="AN23" s="74"/>
      <c r="AO23" s="281"/>
      <c r="AP23" s="299" t="str">
        <f t="shared" si="0"/>
        <v/>
      </c>
      <c r="AQ23" s="47" t="str">
        <f t="shared" si="1"/>
        <v/>
      </c>
      <c r="AR23" s="291" t="str">
        <f>IF(ISNA(VLOOKUP(AQ23,'Daten Klasse'!$C$6:$D$11,2,1)),"",VLOOKUP(AQ23,'Daten Klasse'!$C$6:$D$11,2,1))</f>
        <v/>
      </c>
      <c r="AS23" s="295"/>
      <c r="AU23" s="304"/>
      <c r="AV23" s="304"/>
      <c r="AW23" s="304"/>
    </row>
    <row r="24" spans="1:49" ht="13.5" customHeight="1" x14ac:dyDescent="0.25">
      <c r="A24" s="49">
        <v>15</v>
      </c>
      <c r="B24" s="255"/>
      <c r="C24" s="75"/>
      <c r="D24" s="76"/>
      <c r="E24" s="147"/>
      <c r="F24" s="148"/>
      <c r="G24" s="148"/>
      <c r="H24" s="148"/>
      <c r="I24" s="148"/>
      <c r="J24" s="148"/>
      <c r="K24" s="148"/>
      <c r="L24" s="148"/>
      <c r="M24" s="148"/>
      <c r="N24" s="148"/>
      <c r="O24" s="148"/>
      <c r="P24" s="148"/>
      <c r="Q24" s="148"/>
      <c r="R24" s="148"/>
      <c r="S24" s="148"/>
      <c r="T24" s="148"/>
      <c r="U24" s="149"/>
      <c r="V24" s="81"/>
      <c r="W24" s="82"/>
      <c r="X24" s="277"/>
      <c r="Y24" s="288"/>
      <c r="Z24" s="268"/>
      <c r="AA24" s="155"/>
      <c r="AB24" s="155"/>
      <c r="AC24" s="155"/>
      <c r="AD24" s="155"/>
      <c r="AE24" s="155"/>
      <c r="AF24" s="155"/>
      <c r="AG24" s="155"/>
      <c r="AH24" s="155"/>
      <c r="AI24" s="155"/>
      <c r="AJ24" s="155"/>
      <c r="AK24" s="155"/>
      <c r="AL24" s="156"/>
      <c r="AM24" s="81"/>
      <c r="AN24" s="76"/>
      <c r="AO24" s="282"/>
      <c r="AP24" s="299" t="str">
        <f t="shared" si="0"/>
        <v/>
      </c>
      <c r="AQ24" s="47" t="str">
        <f t="shared" si="1"/>
        <v/>
      </c>
      <c r="AR24" s="292" t="str">
        <f>IF(ISNA(VLOOKUP(AQ24,'Daten Klasse'!$C$6:$D$11,2,1)),"",VLOOKUP(AQ24,'Daten Klasse'!$C$6:$D$11,2,1))</f>
        <v/>
      </c>
      <c r="AS24" s="296"/>
      <c r="AU24" s="304"/>
      <c r="AV24" s="304"/>
      <c r="AW24" s="304"/>
    </row>
    <row r="25" spans="1:49" ht="13.5" customHeight="1" x14ac:dyDescent="0.25">
      <c r="A25" s="46">
        <v>16</v>
      </c>
      <c r="B25" s="256"/>
      <c r="C25" s="77"/>
      <c r="D25" s="84"/>
      <c r="E25" s="150"/>
      <c r="F25" s="151"/>
      <c r="G25" s="151"/>
      <c r="H25" s="151"/>
      <c r="I25" s="151"/>
      <c r="J25" s="151"/>
      <c r="K25" s="151"/>
      <c r="L25" s="151"/>
      <c r="M25" s="151"/>
      <c r="N25" s="151"/>
      <c r="O25" s="151"/>
      <c r="P25" s="151"/>
      <c r="Q25" s="151"/>
      <c r="R25" s="151"/>
      <c r="S25" s="151"/>
      <c r="T25" s="151"/>
      <c r="U25" s="152"/>
      <c r="V25" s="83"/>
      <c r="W25" s="84"/>
      <c r="X25" s="278"/>
      <c r="Y25" s="288"/>
      <c r="Z25" s="270"/>
      <c r="AA25" s="151"/>
      <c r="AB25" s="151"/>
      <c r="AC25" s="151"/>
      <c r="AD25" s="151"/>
      <c r="AE25" s="151"/>
      <c r="AF25" s="151"/>
      <c r="AG25" s="151"/>
      <c r="AH25" s="151"/>
      <c r="AI25" s="151"/>
      <c r="AJ25" s="151"/>
      <c r="AK25" s="151"/>
      <c r="AL25" s="152"/>
      <c r="AM25" s="77"/>
      <c r="AN25" s="78"/>
      <c r="AO25" s="278"/>
      <c r="AP25" s="299" t="str">
        <f t="shared" si="0"/>
        <v/>
      </c>
      <c r="AQ25" s="47" t="str">
        <f t="shared" si="1"/>
        <v/>
      </c>
      <c r="AR25" s="293" t="str">
        <f>IF(ISNA(VLOOKUP(AQ25,'Daten Klasse'!$C$6:$D$11,2,1)),"",VLOOKUP(AQ25,'Daten Klasse'!$C$6:$D$11,2,1))</f>
        <v/>
      </c>
      <c r="AS25" s="297"/>
    </row>
    <row r="26" spans="1:49" ht="13.5" customHeight="1" x14ac:dyDescent="0.25">
      <c r="A26" s="48">
        <v>17</v>
      </c>
      <c r="B26" s="254"/>
      <c r="C26" s="79"/>
      <c r="D26" s="80"/>
      <c r="E26" s="144"/>
      <c r="F26" s="145"/>
      <c r="G26" s="145"/>
      <c r="H26" s="145"/>
      <c r="I26" s="145"/>
      <c r="J26" s="145"/>
      <c r="K26" s="145"/>
      <c r="L26" s="145"/>
      <c r="M26" s="145"/>
      <c r="N26" s="145"/>
      <c r="O26" s="145"/>
      <c r="P26" s="145"/>
      <c r="Q26" s="145"/>
      <c r="R26" s="145"/>
      <c r="S26" s="145"/>
      <c r="T26" s="145"/>
      <c r="U26" s="146"/>
      <c r="V26" s="79"/>
      <c r="W26" s="74"/>
      <c r="X26" s="276"/>
      <c r="Y26" s="288"/>
      <c r="Z26" s="271"/>
      <c r="AA26" s="145"/>
      <c r="AB26" s="145"/>
      <c r="AC26" s="145"/>
      <c r="AD26" s="145"/>
      <c r="AE26" s="145"/>
      <c r="AF26" s="145"/>
      <c r="AG26" s="145"/>
      <c r="AH26" s="145"/>
      <c r="AI26" s="145"/>
      <c r="AJ26" s="145"/>
      <c r="AK26" s="145"/>
      <c r="AL26" s="146"/>
      <c r="AM26" s="73"/>
      <c r="AN26" s="74"/>
      <c r="AO26" s="276"/>
      <c r="AP26" s="299" t="str">
        <f t="shared" si="0"/>
        <v/>
      </c>
      <c r="AQ26" s="47" t="str">
        <f t="shared" si="1"/>
        <v/>
      </c>
      <c r="AR26" s="291" t="str">
        <f>IF(ISNA(VLOOKUP(AQ26,'Daten Klasse'!$C$6:$D$11,2,1)),"",VLOOKUP(AQ26,'Daten Klasse'!$C$6:$D$11,2,1))</f>
        <v/>
      </c>
      <c r="AS26" s="295"/>
    </row>
    <row r="27" spans="1:49" ht="13.5" customHeight="1" x14ac:dyDescent="0.25">
      <c r="A27" s="48">
        <v>18</v>
      </c>
      <c r="B27" s="254"/>
      <c r="C27" s="79"/>
      <c r="D27" s="80"/>
      <c r="E27" s="144"/>
      <c r="F27" s="145"/>
      <c r="G27" s="145"/>
      <c r="H27" s="145"/>
      <c r="I27" s="145"/>
      <c r="J27" s="145"/>
      <c r="K27" s="145"/>
      <c r="L27" s="145"/>
      <c r="M27" s="145"/>
      <c r="N27" s="145"/>
      <c r="O27" s="145"/>
      <c r="P27" s="145"/>
      <c r="Q27" s="145"/>
      <c r="R27" s="145"/>
      <c r="S27" s="145"/>
      <c r="T27" s="145"/>
      <c r="U27" s="146"/>
      <c r="V27" s="79"/>
      <c r="W27" s="74"/>
      <c r="X27" s="276"/>
      <c r="Y27" s="288"/>
      <c r="Z27" s="271"/>
      <c r="AA27" s="145"/>
      <c r="AB27" s="145"/>
      <c r="AC27" s="145"/>
      <c r="AD27" s="145"/>
      <c r="AE27" s="145"/>
      <c r="AF27" s="145"/>
      <c r="AG27" s="145"/>
      <c r="AH27" s="145"/>
      <c r="AI27" s="145"/>
      <c r="AJ27" s="145"/>
      <c r="AK27" s="145"/>
      <c r="AL27" s="146"/>
      <c r="AM27" s="73"/>
      <c r="AN27" s="74"/>
      <c r="AO27" s="276"/>
      <c r="AP27" s="299" t="str">
        <f t="shared" si="0"/>
        <v/>
      </c>
      <c r="AQ27" s="47" t="str">
        <f t="shared" si="1"/>
        <v/>
      </c>
      <c r="AR27" s="291" t="str">
        <f>IF(ISNA(VLOOKUP(AQ27,'Daten Klasse'!$C$6:$D$11,2,1)),"",VLOOKUP(AQ27,'Daten Klasse'!$C$6:$D$11,2,1))</f>
        <v/>
      </c>
      <c r="AS27" s="295"/>
    </row>
    <row r="28" spans="1:49" ht="13.5" customHeight="1" x14ac:dyDescent="0.25">
      <c r="A28" s="48">
        <v>19</v>
      </c>
      <c r="B28" s="254"/>
      <c r="C28" s="79"/>
      <c r="D28" s="80"/>
      <c r="E28" s="144"/>
      <c r="F28" s="145"/>
      <c r="G28" s="145"/>
      <c r="H28" s="145"/>
      <c r="I28" s="145"/>
      <c r="J28" s="145"/>
      <c r="K28" s="145"/>
      <c r="L28" s="145"/>
      <c r="M28" s="145"/>
      <c r="N28" s="145"/>
      <c r="O28" s="145"/>
      <c r="P28" s="145"/>
      <c r="Q28" s="145"/>
      <c r="R28" s="145"/>
      <c r="S28" s="145"/>
      <c r="T28" s="145"/>
      <c r="U28" s="146"/>
      <c r="V28" s="79"/>
      <c r="W28" s="74"/>
      <c r="X28" s="276"/>
      <c r="Y28" s="288"/>
      <c r="Z28" s="271"/>
      <c r="AA28" s="145"/>
      <c r="AB28" s="145"/>
      <c r="AC28" s="145"/>
      <c r="AD28" s="145"/>
      <c r="AE28" s="145"/>
      <c r="AF28" s="145"/>
      <c r="AG28" s="145"/>
      <c r="AH28" s="145"/>
      <c r="AI28" s="145"/>
      <c r="AJ28" s="145"/>
      <c r="AK28" s="145"/>
      <c r="AL28" s="146"/>
      <c r="AM28" s="73"/>
      <c r="AN28" s="74"/>
      <c r="AO28" s="276"/>
      <c r="AP28" s="299" t="str">
        <f t="shared" si="0"/>
        <v/>
      </c>
      <c r="AQ28" s="47" t="str">
        <f t="shared" si="1"/>
        <v/>
      </c>
      <c r="AR28" s="291" t="str">
        <f>IF(ISNA(VLOOKUP(AQ28,'Daten Klasse'!$C$6:$D$11,2,1)),"",VLOOKUP(AQ28,'Daten Klasse'!$C$6:$D$11,2,1))</f>
        <v/>
      </c>
      <c r="AS28" s="295"/>
    </row>
    <row r="29" spans="1:49" ht="13.5" customHeight="1" x14ac:dyDescent="0.25">
      <c r="A29" s="49">
        <v>20</v>
      </c>
      <c r="B29" s="255"/>
      <c r="C29" s="81"/>
      <c r="D29" s="82"/>
      <c r="E29" s="147"/>
      <c r="F29" s="148"/>
      <c r="G29" s="148"/>
      <c r="H29" s="148"/>
      <c r="I29" s="148"/>
      <c r="J29" s="148"/>
      <c r="K29" s="148"/>
      <c r="L29" s="148"/>
      <c r="M29" s="148"/>
      <c r="N29" s="148"/>
      <c r="O29" s="148"/>
      <c r="P29" s="148"/>
      <c r="Q29" s="148"/>
      <c r="R29" s="148"/>
      <c r="S29" s="148"/>
      <c r="T29" s="148"/>
      <c r="U29" s="149"/>
      <c r="V29" s="81"/>
      <c r="W29" s="76"/>
      <c r="X29" s="277"/>
      <c r="Y29" s="288"/>
      <c r="Z29" s="272"/>
      <c r="AA29" s="148"/>
      <c r="AB29" s="148"/>
      <c r="AC29" s="148"/>
      <c r="AD29" s="148"/>
      <c r="AE29" s="148"/>
      <c r="AF29" s="148"/>
      <c r="AG29" s="148"/>
      <c r="AH29" s="148"/>
      <c r="AI29" s="148"/>
      <c r="AJ29" s="148"/>
      <c r="AK29" s="148"/>
      <c r="AL29" s="149"/>
      <c r="AM29" s="75"/>
      <c r="AN29" s="76"/>
      <c r="AO29" s="277"/>
      <c r="AP29" s="299" t="str">
        <f t="shared" si="0"/>
        <v/>
      </c>
      <c r="AQ29" s="47" t="str">
        <f t="shared" si="1"/>
        <v/>
      </c>
      <c r="AR29" s="292" t="str">
        <f>IF(ISNA(VLOOKUP(AQ29,'Daten Klasse'!$C$6:$D$11,2,1)),"",VLOOKUP(AQ29,'Daten Klasse'!$C$6:$D$11,2,1))</f>
        <v/>
      </c>
      <c r="AS29" s="296"/>
    </row>
    <row r="30" spans="1:49" ht="13.5" customHeight="1" x14ac:dyDescent="0.25">
      <c r="A30" s="46">
        <v>21</v>
      </c>
      <c r="B30" s="256"/>
      <c r="C30" s="83"/>
      <c r="D30" s="84"/>
      <c r="E30" s="150"/>
      <c r="F30" s="151"/>
      <c r="G30" s="151"/>
      <c r="H30" s="151"/>
      <c r="I30" s="151"/>
      <c r="J30" s="151"/>
      <c r="K30" s="151"/>
      <c r="L30" s="151"/>
      <c r="M30" s="151"/>
      <c r="N30" s="151"/>
      <c r="O30" s="151"/>
      <c r="P30" s="151"/>
      <c r="Q30" s="151"/>
      <c r="R30" s="151"/>
      <c r="S30" s="151"/>
      <c r="T30" s="151"/>
      <c r="U30" s="152"/>
      <c r="V30" s="83"/>
      <c r="W30" s="78"/>
      <c r="X30" s="278"/>
      <c r="Y30" s="288"/>
      <c r="Z30" s="270"/>
      <c r="AA30" s="151"/>
      <c r="AB30" s="151"/>
      <c r="AC30" s="151"/>
      <c r="AD30" s="151"/>
      <c r="AE30" s="151"/>
      <c r="AF30" s="151"/>
      <c r="AG30" s="151"/>
      <c r="AH30" s="151"/>
      <c r="AI30" s="151"/>
      <c r="AJ30" s="151"/>
      <c r="AK30" s="151"/>
      <c r="AL30" s="152"/>
      <c r="AM30" s="77"/>
      <c r="AN30" s="78"/>
      <c r="AO30" s="278"/>
      <c r="AP30" s="299" t="str">
        <f t="shared" si="0"/>
        <v/>
      </c>
      <c r="AQ30" s="47" t="str">
        <f t="shared" si="1"/>
        <v/>
      </c>
      <c r="AR30" s="293" t="str">
        <f>IF(ISNA(VLOOKUP(AQ30,'Daten Klasse'!$C$6:$D$11,2,1)),"",VLOOKUP(AQ30,'Daten Klasse'!$C$6:$D$11,2,1))</f>
        <v/>
      </c>
      <c r="AS30" s="297"/>
    </row>
    <row r="31" spans="1:49" ht="13.5" customHeight="1" x14ac:dyDescent="0.25">
      <c r="A31" s="48">
        <v>22</v>
      </c>
      <c r="B31" s="254"/>
      <c r="C31" s="79"/>
      <c r="D31" s="80"/>
      <c r="E31" s="144"/>
      <c r="F31" s="145"/>
      <c r="G31" s="145"/>
      <c r="H31" s="145"/>
      <c r="I31" s="145"/>
      <c r="J31" s="145"/>
      <c r="K31" s="145"/>
      <c r="L31" s="145"/>
      <c r="M31" s="145"/>
      <c r="N31" s="145"/>
      <c r="O31" s="145"/>
      <c r="P31" s="145"/>
      <c r="Q31" s="145"/>
      <c r="R31" s="145"/>
      <c r="S31" s="145"/>
      <c r="T31" s="145"/>
      <c r="U31" s="146"/>
      <c r="V31" s="79"/>
      <c r="W31" s="74"/>
      <c r="X31" s="276"/>
      <c r="Y31" s="288"/>
      <c r="Z31" s="271"/>
      <c r="AA31" s="145"/>
      <c r="AB31" s="145"/>
      <c r="AC31" s="145"/>
      <c r="AD31" s="145"/>
      <c r="AE31" s="145"/>
      <c r="AF31" s="145"/>
      <c r="AG31" s="145"/>
      <c r="AH31" s="145"/>
      <c r="AI31" s="145"/>
      <c r="AJ31" s="145"/>
      <c r="AK31" s="145"/>
      <c r="AL31" s="146"/>
      <c r="AM31" s="73"/>
      <c r="AN31" s="74"/>
      <c r="AO31" s="276"/>
      <c r="AP31" s="299" t="str">
        <f t="shared" si="0"/>
        <v/>
      </c>
      <c r="AQ31" s="47" t="str">
        <f t="shared" si="1"/>
        <v/>
      </c>
      <c r="AR31" s="291" t="str">
        <f>IF(ISNA(VLOOKUP(AQ31,'Daten Klasse'!$C$6:$D$11,2,1)),"",VLOOKUP(AQ31,'Daten Klasse'!$C$6:$D$11,2,1))</f>
        <v/>
      </c>
      <c r="AS31" s="295"/>
    </row>
    <row r="32" spans="1:49" ht="13.5" customHeight="1" x14ac:dyDescent="0.25">
      <c r="A32" s="48">
        <v>23</v>
      </c>
      <c r="B32" s="254"/>
      <c r="C32" s="79"/>
      <c r="D32" s="80"/>
      <c r="E32" s="144"/>
      <c r="F32" s="145"/>
      <c r="G32" s="145"/>
      <c r="H32" s="145"/>
      <c r="I32" s="145"/>
      <c r="J32" s="145"/>
      <c r="K32" s="145"/>
      <c r="L32" s="145"/>
      <c r="M32" s="145"/>
      <c r="N32" s="145"/>
      <c r="O32" s="145"/>
      <c r="P32" s="145"/>
      <c r="Q32" s="145"/>
      <c r="R32" s="145"/>
      <c r="S32" s="145"/>
      <c r="T32" s="145"/>
      <c r="U32" s="146"/>
      <c r="V32" s="79"/>
      <c r="W32" s="74"/>
      <c r="X32" s="276"/>
      <c r="Y32" s="288"/>
      <c r="Z32" s="271"/>
      <c r="AA32" s="145"/>
      <c r="AB32" s="145"/>
      <c r="AC32" s="145"/>
      <c r="AD32" s="145"/>
      <c r="AE32" s="145"/>
      <c r="AF32" s="145"/>
      <c r="AG32" s="145"/>
      <c r="AH32" s="145"/>
      <c r="AI32" s="145"/>
      <c r="AJ32" s="145"/>
      <c r="AK32" s="145"/>
      <c r="AL32" s="146"/>
      <c r="AM32" s="79"/>
      <c r="AN32" s="80"/>
      <c r="AO32" s="276"/>
      <c r="AP32" s="299" t="str">
        <f t="shared" si="0"/>
        <v/>
      </c>
      <c r="AQ32" s="47" t="str">
        <f t="shared" si="1"/>
        <v/>
      </c>
      <c r="AR32" s="291" t="str">
        <f>IF(ISNA(VLOOKUP(AQ32,'Daten Klasse'!$C$6:$D$11,2,1)),"",VLOOKUP(AQ32,'Daten Klasse'!$C$6:$D$11,2,1))</f>
        <v/>
      </c>
      <c r="AS32" s="295"/>
    </row>
    <row r="33" spans="1:45" ht="13.5" customHeight="1" x14ac:dyDescent="0.25">
      <c r="A33" s="48">
        <v>24</v>
      </c>
      <c r="B33" s="254"/>
      <c r="C33" s="79"/>
      <c r="D33" s="80"/>
      <c r="E33" s="144"/>
      <c r="F33" s="145"/>
      <c r="G33" s="145"/>
      <c r="H33" s="145"/>
      <c r="I33" s="145"/>
      <c r="J33" s="145"/>
      <c r="K33" s="145"/>
      <c r="L33" s="145"/>
      <c r="M33" s="145"/>
      <c r="N33" s="145"/>
      <c r="O33" s="145"/>
      <c r="P33" s="145"/>
      <c r="Q33" s="145"/>
      <c r="R33" s="145"/>
      <c r="S33" s="145"/>
      <c r="T33" s="145"/>
      <c r="U33" s="146"/>
      <c r="V33" s="79"/>
      <c r="W33" s="74"/>
      <c r="X33" s="276"/>
      <c r="Y33" s="288"/>
      <c r="Z33" s="271"/>
      <c r="AA33" s="145"/>
      <c r="AB33" s="145"/>
      <c r="AC33" s="145"/>
      <c r="AD33" s="145"/>
      <c r="AE33" s="145"/>
      <c r="AF33" s="145"/>
      <c r="AG33" s="145"/>
      <c r="AH33" s="145"/>
      <c r="AI33" s="145"/>
      <c r="AJ33" s="145"/>
      <c r="AK33" s="145"/>
      <c r="AL33" s="146"/>
      <c r="AM33" s="79"/>
      <c r="AN33" s="80"/>
      <c r="AO33" s="276"/>
      <c r="AP33" s="299" t="str">
        <f t="shared" si="0"/>
        <v/>
      </c>
      <c r="AQ33" s="47" t="str">
        <f t="shared" si="1"/>
        <v/>
      </c>
      <c r="AR33" s="291" t="str">
        <f>IF(ISNA(VLOOKUP(AQ33,'Daten Klasse'!$C$6:$D$11,2,1)),"",VLOOKUP(AQ33,'Daten Klasse'!$C$6:$D$11,2,1))</f>
        <v/>
      </c>
      <c r="AS33" s="295"/>
    </row>
    <row r="34" spans="1:45" ht="13.5" customHeight="1" x14ac:dyDescent="0.25">
      <c r="A34" s="49">
        <v>25</v>
      </c>
      <c r="B34" s="255"/>
      <c r="C34" s="81"/>
      <c r="D34" s="82"/>
      <c r="E34" s="147"/>
      <c r="F34" s="148"/>
      <c r="G34" s="148"/>
      <c r="H34" s="148"/>
      <c r="I34" s="148"/>
      <c r="J34" s="148"/>
      <c r="K34" s="148"/>
      <c r="L34" s="148"/>
      <c r="M34" s="148"/>
      <c r="N34" s="148"/>
      <c r="O34" s="148"/>
      <c r="P34" s="148"/>
      <c r="Q34" s="148"/>
      <c r="R34" s="148"/>
      <c r="S34" s="148"/>
      <c r="T34" s="148"/>
      <c r="U34" s="149"/>
      <c r="V34" s="81"/>
      <c r="W34" s="76"/>
      <c r="X34" s="277"/>
      <c r="Y34" s="288"/>
      <c r="Z34" s="272"/>
      <c r="AA34" s="148"/>
      <c r="AB34" s="148"/>
      <c r="AC34" s="148"/>
      <c r="AD34" s="148"/>
      <c r="AE34" s="148"/>
      <c r="AF34" s="148"/>
      <c r="AG34" s="148"/>
      <c r="AH34" s="148"/>
      <c r="AI34" s="148"/>
      <c r="AJ34" s="148"/>
      <c r="AK34" s="148"/>
      <c r="AL34" s="149"/>
      <c r="AM34" s="81"/>
      <c r="AN34" s="82"/>
      <c r="AO34" s="277"/>
      <c r="AP34" s="299" t="str">
        <f t="shared" si="0"/>
        <v/>
      </c>
      <c r="AQ34" s="47" t="str">
        <f t="shared" si="1"/>
        <v/>
      </c>
      <c r="AR34" s="292" t="str">
        <f>IF(ISNA(VLOOKUP(AQ34,'Daten Klasse'!$C$6:$D$11,2,1)),"",VLOOKUP(AQ34,'Daten Klasse'!$C$6:$D$11,2,1))</f>
        <v/>
      </c>
      <c r="AS34" s="296"/>
    </row>
    <row r="35" spans="1:45" ht="13.5" customHeight="1" x14ac:dyDescent="0.25">
      <c r="A35" s="46">
        <v>26</v>
      </c>
      <c r="B35" s="256"/>
      <c r="C35" s="77"/>
      <c r="D35" s="84"/>
      <c r="E35" s="150"/>
      <c r="F35" s="151"/>
      <c r="G35" s="151"/>
      <c r="H35" s="151"/>
      <c r="I35" s="151"/>
      <c r="J35" s="151"/>
      <c r="K35" s="151"/>
      <c r="L35" s="151"/>
      <c r="M35" s="151"/>
      <c r="N35" s="151"/>
      <c r="O35" s="151"/>
      <c r="P35" s="151"/>
      <c r="Q35" s="151"/>
      <c r="R35" s="151"/>
      <c r="S35" s="151"/>
      <c r="T35" s="151"/>
      <c r="U35" s="152"/>
      <c r="V35" s="77"/>
      <c r="W35" s="78"/>
      <c r="X35" s="278"/>
      <c r="Y35" s="288"/>
      <c r="Z35" s="270"/>
      <c r="AA35" s="151"/>
      <c r="AB35" s="151"/>
      <c r="AC35" s="151"/>
      <c r="AD35" s="151"/>
      <c r="AE35" s="151"/>
      <c r="AF35" s="151"/>
      <c r="AG35" s="151"/>
      <c r="AH35" s="151"/>
      <c r="AI35" s="151"/>
      <c r="AJ35" s="151"/>
      <c r="AK35" s="151"/>
      <c r="AL35" s="152"/>
      <c r="AM35" s="83"/>
      <c r="AN35" s="84"/>
      <c r="AO35" s="278"/>
      <c r="AP35" s="299" t="str">
        <f t="shared" si="0"/>
        <v/>
      </c>
      <c r="AQ35" s="47" t="str">
        <f t="shared" si="1"/>
        <v/>
      </c>
      <c r="AR35" s="293" t="str">
        <f>IF(ISNA(VLOOKUP(AQ35,'Daten Klasse'!$C$6:$D$11,2,1)),"",VLOOKUP(AQ35,'Daten Klasse'!$C$6:$D$11,2,1))</f>
        <v/>
      </c>
      <c r="AS35" s="297"/>
    </row>
    <row r="36" spans="1:45" ht="13.5" customHeight="1" x14ac:dyDescent="0.25">
      <c r="A36" s="48">
        <v>27</v>
      </c>
      <c r="B36" s="254"/>
      <c r="C36" s="73"/>
      <c r="D36" s="80"/>
      <c r="E36" s="144"/>
      <c r="F36" s="145"/>
      <c r="G36" s="145"/>
      <c r="H36" s="145"/>
      <c r="I36" s="145"/>
      <c r="J36" s="145"/>
      <c r="K36" s="145"/>
      <c r="L36" s="145"/>
      <c r="M36" s="145"/>
      <c r="N36" s="145"/>
      <c r="O36" s="145"/>
      <c r="P36" s="145"/>
      <c r="Q36" s="145"/>
      <c r="R36" s="145"/>
      <c r="S36" s="145"/>
      <c r="T36" s="145"/>
      <c r="U36" s="146"/>
      <c r="V36" s="73"/>
      <c r="W36" s="74"/>
      <c r="X36" s="276"/>
      <c r="Y36" s="288"/>
      <c r="Z36" s="271"/>
      <c r="AA36" s="145"/>
      <c r="AB36" s="145"/>
      <c r="AC36" s="145"/>
      <c r="AD36" s="145"/>
      <c r="AE36" s="145"/>
      <c r="AF36" s="145"/>
      <c r="AG36" s="145"/>
      <c r="AH36" s="145"/>
      <c r="AI36" s="145"/>
      <c r="AJ36" s="145"/>
      <c r="AK36" s="145"/>
      <c r="AL36" s="146"/>
      <c r="AM36" s="79"/>
      <c r="AN36" s="80"/>
      <c r="AO36" s="276"/>
      <c r="AP36" s="299" t="str">
        <f t="shared" si="0"/>
        <v/>
      </c>
      <c r="AQ36" s="47" t="str">
        <f t="shared" si="1"/>
        <v/>
      </c>
      <c r="AR36" s="291" t="str">
        <f>IF(ISNA(VLOOKUP(AQ36,'Daten Klasse'!$C$6:$D$11,2,1)),"",VLOOKUP(AQ36,'Daten Klasse'!$C$6:$D$11,2,1))</f>
        <v/>
      </c>
      <c r="AS36" s="295"/>
    </row>
    <row r="37" spans="1:45" ht="13.5" customHeight="1" x14ac:dyDescent="0.25">
      <c r="A37" s="48">
        <v>28</v>
      </c>
      <c r="B37" s="254"/>
      <c r="C37" s="79"/>
      <c r="D37" s="80"/>
      <c r="E37" s="144"/>
      <c r="F37" s="145"/>
      <c r="G37" s="145"/>
      <c r="H37" s="145"/>
      <c r="I37" s="145"/>
      <c r="J37" s="145"/>
      <c r="K37" s="145"/>
      <c r="L37" s="145"/>
      <c r="M37" s="145"/>
      <c r="N37" s="145"/>
      <c r="O37" s="145"/>
      <c r="P37" s="145"/>
      <c r="Q37" s="145"/>
      <c r="R37" s="145"/>
      <c r="S37" s="145"/>
      <c r="T37" s="145"/>
      <c r="U37" s="146"/>
      <c r="V37" s="79"/>
      <c r="W37" s="74"/>
      <c r="X37" s="276"/>
      <c r="Y37" s="288"/>
      <c r="Z37" s="271"/>
      <c r="AA37" s="145"/>
      <c r="AB37" s="145"/>
      <c r="AC37" s="145"/>
      <c r="AD37" s="145"/>
      <c r="AE37" s="145"/>
      <c r="AF37" s="145"/>
      <c r="AG37" s="145"/>
      <c r="AH37" s="145"/>
      <c r="AI37" s="145"/>
      <c r="AJ37" s="145"/>
      <c r="AK37" s="145"/>
      <c r="AL37" s="146"/>
      <c r="AM37" s="79"/>
      <c r="AN37" s="80"/>
      <c r="AO37" s="276"/>
      <c r="AP37" s="299" t="str">
        <f t="shared" si="0"/>
        <v/>
      </c>
      <c r="AQ37" s="47" t="str">
        <f t="shared" si="1"/>
        <v/>
      </c>
      <c r="AR37" s="291" t="str">
        <f>IF(ISNA(VLOOKUP(AQ37,'Daten Klasse'!$C$6:$D$11,2,1)),"",VLOOKUP(AQ37,'Daten Klasse'!$C$6:$D$11,2,1))</f>
        <v/>
      </c>
      <c r="AS37" s="295"/>
    </row>
    <row r="38" spans="1:45" ht="13.5" customHeight="1" x14ac:dyDescent="0.25">
      <c r="A38" s="48">
        <v>29</v>
      </c>
      <c r="B38" s="254"/>
      <c r="C38" s="79"/>
      <c r="D38" s="80"/>
      <c r="E38" s="144"/>
      <c r="F38" s="145"/>
      <c r="G38" s="145"/>
      <c r="H38" s="145"/>
      <c r="I38" s="145"/>
      <c r="J38" s="145"/>
      <c r="K38" s="145"/>
      <c r="L38" s="145"/>
      <c r="M38" s="145"/>
      <c r="N38" s="145"/>
      <c r="O38" s="145"/>
      <c r="P38" s="145"/>
      <c r="Q38" s="145"/>
      <c r="R38" s="145"/>
      <c r="S38" s="145"/>
      <c r="T38" s="145"/>
      <c r="U38" s="146"/>
      <c r="V38" s="79"/>
      <c r="W38" s="74"/>
      <c r="X38" s="276"/>
      <c r="Y38" s="288"/>
      <c r="Z38" s="271"/>
      <c r="AA38" s="145"/>
      <c r="AB38" s="145"/>
      <c r="AC38" s="145"/>
      <c r="AD38" s="145"/>
      <c r="AE38" s="145"/>
      <c r="AF38" s="145"/>
      <c r="AG38" s="145"/>
      <c r="AH38" s="145"/>
      <c r="AI38" s="145"/>
      <c r="AJ38" s="145"/>
      <c r="AK38" s="145"/>
      <c r="AL38" s="146"/>
      <c r="AM38" s="79"/>
      <c r="AN38" s="80"/>
      <c r="AO38" s="276"/>
      <c r="AP38" s="299" t="str">
        <f t="shared" si="0"/>
        <v/>
      </c>
      <c r="AQ38" s="47" t="str">
        <f t="shared" si="1"/>
        <v/>
      </c>
      <c r="AR38" s="291" t="str">
        <f>IF(ISNA(VLOOKUP(AQ38,'Daten Klasse'!$C$6:$D$11,2,1)),"",VLOOKUP(AQ38,'Daten Klasse'!$C$6:$D$11,2,1))</f>
        <v/>
      </c>
      <c r="AS38" s="295"/>
    </row>
    <row r="39" spans="1:45" ht="13.5" customHeight="1" thickBot="1" x14ac:dyDescent="0.3">
      <c r="A39" s="49">
        <v>30</v>
      </c>
      <c r="B39" s="257"/>
      <c r="C39" s="258"/>
      <c r="D39" s="259"/>
      <c r="E39" s="260"/>
      <c r="F39" s="261"/>
      <c r="G39" s="261"/>
      <c r="H39" s="261"/>
      <c r="I39" s="261"/>
      <c r="J39" s="261"/>
      <c r="K39" s="261"/>
      <c r="L39" s="261"/>
      <c r="M39" s="261"/>
      <c r="N39" s="261"/>
      <c r="O39" s="261"/>
      <c r="P39" s="261"/>
      <c r="Q39" s="261"/>
      <c r="R39" s="261"/>
      <c r="S39" s="261"/>
      <c r="T39" s="261"/>
      <c r="U39" s="262"/>
      <c r="V39" s="258"/>
      <c r="W39" s="247"/>
      <c r="X39" s="279"/>
      <c r="Y39" s="289"/>
      <c r="Z39" s="273"/>
      <c r="AA39" s="261"/>
      <c r="AB39" s="261"/>
      <c r="AC39" s="261"/>
      <c r="AD39" s="261"/>
      <c r="AE39" s="261"/>
      <c r="AF39" s="261"/>
      <c r="AG39" s="261"/>
      <c r="AH39" s="261"/>
      <c r="AI39" s="261"/>
      <c r="AJ39" s="261"/>
      <c r="AK39" s="261"/>
      <c r="AL39" s="262"/>
      <c r="AM39" s="258"/>
      <c r="AN39" s="259"/>
      <c r="AO39" s="279"/>
      <c r="AP39" s="299" t="str">
        <f t="shared" si="0"/>
        <v/>
      </c>
      <c r="AQ39" s="47" t="str">
        <f t="shared" si="1"/>
        <v/>
      </c>
      <c r="AR39" s="292" t="str">
        <f>IF(ISNA(VLOOKUP(AQ39,'Daten Klasse'!$C$6:$D$11,2,1)),"",VLOOKUP(AQ39,'Daten Klasse'!$C$6:$D$11,2,1))</f>
        <v/>
      </c>
      <c r="AS39" s="298"/>
    </row>
    <row r="40" spans="1:45" ht="20.100000000000001" customHeight="1" thickTop="1" x14ac:dyDescent="0.25">
      <c r="B40" s="50"/>
      <c r="C40" s="51"/>
      <c r="D40" s="50" t="s">
        <v>71</v>
      </c>
      <c r="E40" s="52">
        <f>IF(COUNTBLANK(E10:E39)=30,"",SUM(E10:E39))</f>
        <v>5</v>
      </c>
      <c r="F40" s="52">
        <f t="shared" ref="F40:T40" si="2">IF(COUNTBLANK(F10:F39)=30,"",SUM(F10:F39))</f>
        <v>4</v>
      </c>
      <c r="G40" s="52">
        <f t="shared" si="2"/>
        <v>1</v>
      </c>
      <c r="H40" s="52">
        <f t="shared" si="2"/>
        <v>2</v>
      </c>
      <c r="I40" s="52">
        <f t="shared" si="2"/>
        <v>3</v>
      </c>
      <c r="J40" s="52">
        <f t="shared" si="2"/>
        <v>1</v>
      </c>
      <c r="K40" s="52">
        <f t="shared" si="2"/>
        <v>3</v>
      </c>
      <c r="L40" s="52">
        <f t="shared" si="2"/>
        <v>1</v>
      </c>
      <c r="M40" s="52">
        <f t="shared" si="2"/>
        <v>1</v>
      </c>
      <c r="N40" s="52">
        <f t="shared" si="2"/>
        <v>3</v>
      </c>
      <c r="O40" s="52">
        <f t="shared" si="2"/>
        <v>4</v>
      </c>
      <c r="P40" s="52">
        <f t="shared" si="2"/>
        <v>2</v>
      </c>
      <c r="Q40" s="52">
        <f t="shared" si="2"/>
        <v>2</v>
      </c>
      <c r="R40" s="52">
        <f t="shared" si="2"/>
        <v>3</v>
      </c>
      <c r="S40" s="52">
        <f t="shared" si="2"/>
        <v>3</v>
      </c>
      <c r="T40" s="52">
        <f t="shared" si="2"/>
        <v>7</v>
      </c>
      <c r="U40" s="52">
        <f t="shared" ref="U40" si="3">IF(COUNTBLANK(U10:U39)=30,"",SUM(U10:U39))</f>
        <v>5</v>
      </c>
      <c r="V40" s="53"/>
      <c r="W40" s="53"/>
      <c r="X40" s="52">
        <f>IF(COUNTBLANK(X10:X39)=30,"",SUM(X10:X39))</f>
        <v>50</v>
      </c>
      <c r="Y40" s="54"/>
      <c r="Z40" s="52">
        <f t="shared" ref="Z40" si="4">IF(COUNTBLANK(Z10:Z39)=30,"",SUM(Z10:Z39))</f>
        <v>3</v>
      </c>
      <c r="AA40" s="52">
        <f t="shared" ref="AA40" si="5">IF(COUNTBLANK(AA10:AA39)=30,"",SUM(AA10:AA39))</f>
        <v>5</v>
      </c>
      <c r="AB40" s="52">
        <f t="shared" ref="AB40" si="6">IF(COUNTBLANK(AB10:AB39)=30,"",SUM(AB10:AB39))</f>
        <v>4</v>
      </c>
      <c r="AC40" s="52">
        <f t="shared" ref="AC40" si="7">IF(COUNTBLANK(AC10:AC39)=30,"",SUM(AC10:AC39))</f>
        <v>3</v>
      </c>
      <c r="AD40" s="52">
        <f t="shared" ref="AD40" si="8">IF(COUNTBLANK(AD10:AD39)=30,"",SUM(AD10:AD39))</f>
        <v>2</v>
      </c>
      <c r="AE40" s="52">
        <f t="shared" ref="AE40" si="9">IF(COUNTBLANK(AE10:AE39)=30,"",SUM(AE10:AE39))</f>
        <v>6</v>
      </c>
      <c r="AF40" s="52">
        <f t="shared" ref="AF40" si="10">IF(COUNTBLANK(AF10:AF39)=30,"",SUM(AF10:AF39))</f>
        <v>1</v>
      </c>
      <c r="AG40" s="52">
        <f t="shared" ref="AG40" si="11">IF(COUNTBLANK(AG10:AG39)=30,"",SUM(AG10:AG39))</f>
        <v>2</v>
      </c>
      <c r="AH40" s="52">
        <f t="shared" ref="AH40" si="12">IF(COUNTBLANK(AH10:AH39)=30,"",SUM(AH10:AH39))</f>
        <v>2</v>
      </c>
      <c r="AI40" s="52">
        <f t="shared" ref="AI40:AJ40" si="13">IF(COUNTBLANK(AI10:AI39)=30,"",SUM(AI10:AI39))</f>
        <v>3</v>
      </c>
      <c r="AJ40" s="52">
        <f t="shared" si="13"/>
        <v>6</v>
      </c>
      <c r="AK40" s="52">
        <f t="shared" ref="AK40" si="14">IF(COUNTBLANK(AK10:AK39)=30,"",SUM(AK10:AK39))</f>
        <v>8</v>
      </c>
      <c r="AL40" s="52">
        <f t="shared" ref="AL40" si="15">IF(COUNTBLANK(AL10:AL39)=30,"",SUM(AL10:AL39))</f>
        <v>5</v>
      </c>
      <c r="AM40" s="55"/>
      <c r="AN40" s="55"/>
      <c r="AO40" s="52">
        <f>IF(COUNTBLANK(AO10:AO39)=30,"",SUM(AO10:AO39))</f>
        <v>50</v>
      </c>
      <c r="AQ40" s="56"/>
      <c r="AR40" s="57"/>
      <c r="AS40" s="57"/>
    </row>
    <row r="41" spans="1:45" ht="28.5" customHeight="1" x14ac:dyDescent="0.25">
      <c r="B41" s="58"/>
      <c r="C41" s="51"/>
      <c r="D41" s="90" t="s">
        <v>72</v>
      </c>
      <c r="E41" s="59">
        <f t="shared" ref="E41:U41" si="16">IF(COUNTBLANK(E10:E39)=30,"",E40/(E9*$O$45))</f>
        <v>1</v>
      </c>
      <c r="F41" s="59">
        <f t="shared" si="16"/>
        <v>1</v>
      </c>
      <c r="G41" s="59">
        <f t="shared" si="16"/>
        <v>1</v>
      </c>
      <c r="H41" s="59">
        <f t="shared" si="16"/>
        <v>1</v>
      </c>
      <c r="I41" s="59">
        <f t="shared" si="16"/>
        <v>1</v>
      </c>
      <c r="J41" s="59">
        <f t="shared" si="16"/>
        <v>1</v>
      </c>
      <c r="K41" s="59">
        <f t="shared" si="16"/>
        <v>1</v>
      </c>
      <c r="L41" s="59">
        <f t="shared" si="16"/>
        <v>1</v>
      </c>
      <c r="M41" s="59">
        <f t="shared" si="16"/>
        <v>1</v>
      </c>
      <c r="N41" s="59">
        <f t="shared" si="16"/>
        <v>1</v>
      </c>
      <c r="O41" s="59">
        <f t="shared" si="16"/>
        <v>1</v>
      </c>
      <c r="P41" s="59">
        <f t="shared" si="16"/>
        <v>1</v>
      </c>
      <c r="Q41" s="59">
        <f t="shared" si="16"/>
        <v>1</v>
      </c>
      <c r="R41" s="59">
        <f t="shared" si="16"/>
        <v>1</v>
      </c>
      <c r="S41" s="59">
        <f t="shared" si="16"/>
        <v>1</v>
      </c>
      <c r="T41" s="59">
        <f t="shared" si="16"/>
        <v>1</v>
      </c>
      <c r="U41" s="59">
        <f t="shared" si="16"/>
        <v>1</v>
      </c>
      <c r="V41" s="60"/>
      <c r="W41" s="60"/>
      <c r="X41" s="59">
        <f>IF(COUNTBLANK(X10:X39)=30,"",X40/(X9*$O$45))</f>
        <v>1</v>
      </c>
      <c r="Y41" s="60"/>
      <c r="Z41" s="59">
        <f t="shared" ref="Z41:AL41" si="17">IF(COUNTBLANK(Z10:Z39)=30,"",Z40/(Z9*$R$45))</f>
        <v>1</v>
      </c>
      <c r="AA41" s="59">
        <f t="shared" si="17"/>
        <v>1</v>
      </c>
      <c r="AB41" s="59">
        <f t="shared" si="17"/>
        <v>1</v>
      </c>
      <c r="AC41" s="59">
        <f t="shared" si="17"/>
        <v>1</v>
      </c>
      <c r="AD41" s="59">
        <f t="shared" si="17"/>
        <v>1</v>
      </c>
      <c r="AE41" s="59">
        <f t="shared" si="17"/>
        <v>1</v>
      </c>
      <c r="AF41" s="59">
        <f t="shared" si="17"/>
        <v>1</v>
      </c>
      <c r="AG41" s="59">
        <f t="shared" si="17"/>
        <v>1</v>
      </c>
      <c r="AH41" s="59">
        <f t="shared" si="17"/>
        <v>1</v>
      </c>
      <c r="AI41" s="59">
        <f t="shared" si="17"/>
        <v>1</v>
      </c>
      <c r="AJ41" s="59">
        <f t="shared" si="17"/>
        <v>1</v>
      </c>
      <c r="AK41" s="59">
        <f t="shared" si="17"/>
        <v>1</v>
      </c>
      <c r="AL41" s="59">
        <f t="shared" si="17"/>
        <v>1</v>
      </c>
      <c r="AM41" s="60"/>
      <c r="AN41" s="60"/>
      <c r="AO41" s="59">
        <f>IF(COUNTBLANK(AO10:AO39)=30,"",AO40/(AO9*$R$45))</f>
        <v>1</v>
      </c>
      <c r="AP41" s="61"/>
      <c r="AQ41" s="62"/>
      <c r="AR41" s="57"/>
      <c r="AS41" s="57"/>
    </row>
    <row r="42" spans="1:45" x14ac:dyDescent="0.25">
      <c r="V42" s="63"/>
      <c r="W42" s="63"/>
      <c r="AM42" s="15"/>
      <c r="AN42" s="15"/>
      <c r="AP42" s="15"/>
    </row>
    <row r="43" spans="1:45" ht="15.75" customHeight="1" x14ac:dyDescent="0.25">
      <c r="I43" s="345" t="s">
        <v>6</v>
      </c>
      <c r="J43" s="346"/>
      <c r="K43" s="346"/>
      <c r="L43" s="346"/>
      <c r="M43" s="346"/>
      <c r="N43" s="347"/>
      <c r="O43" s="64" t="s">
        <v>9</v>
      </c>
      <c r="P43" s="351" t="s">
        <v>55</v>
      </c>
      <c r="Q43" s="352"/>
      <c r="R43" s="353" t="s">
        <v>10</v>
      </c>
      <c r="S43" s="351" t="s">
        <v>55</v>
      </c>
      <c r="T43" s="355"/>
      <c r="X43" s="380" t="s">
        <v>11</v>
      </c>
      <c r="Y43" s="381"/>
      <c r="Z43" s="381"/>
      <c r="AA43" s="381"/>
      <c r="AB43" s="381"/>
      <c r="AC43" s="381"/>
      <c r="AD43" s="381"/>
      <c r="AE43" s="381"/>
      <c r="AF43" s="381"/>
      <c r="AG43" s="382"/>
      <c r="AH43" s="65">
        <v>1</v>
      </c>
      <c r="AI43" s="65">
        <v>2</v>
      </c>
      <c r="AJ43" s="65">
        <v>3</v>
      </c>
      <c r="AK43" s="65">
        <v>4</v>
      </c>
      <c r="AL43" s="65">
        <v>5</v>
      </c>
      <c r="AM43" s="65">
        <v>6</v>
      </c>
    </row>
    <row r="44" spans="1:45" ht="15" customHeight="1" x14ac:dyDescent="0.25">
      <c r="I44" s="348"/>
      <c r="J44" s="349"/>
      <c r="K44" s="349"/>
      <c r="L44" s="349"/>
      <c r="M44" s="349"/>
      <c r="N44" s="350"/>
      <c r="O44" s="66"/>
      <c r="P44" s="87" t="s">
        <v>68</v>
      </c>
      <c r="Q44" s="88" t="s">
        <v>69</v>
      </c>
      <c r="R44" s="354"/>
      <c r="S44" s="87" t="s">
        <v>68</v>
      </c>
      <c r="T44" s="89" t="s">
        <v>69</v>
      </c>
      <c r="X44" s="316" t="s">
        <v>95</v>
      </c>
      <c r="Y44" s="317"/>
      <c r="Z44" s="317"/>
      <c r="AA44" s="317"/>
      <c r="AB44" s="317"/>
      <c r="AC44" s="317"/>
      <c r="AD44" s="317"/>
      <c r="AE44" s="317"/>
      <c r="AF44" s="317"/>
      <c r="AG44" s="318"/>
      <c r="AH44" s="67">
        <f>COUNTIF($AP$10:$AP$39,AH$43)</f>
        <v>1</v>
      </c>
      <c r="AI44" s="67">
        <f t="shared" ref="AI44:AM44" si="18">COUNTIF($AP$10:$AP$39,AI$43)</f>
        <v>0</v>
      </c>
      <c r="AJ44" s="67">
        <f t="shared" si="18"/>
        <v>0</v>
      </c>
      <c r="AK44" s="67">
        <f t="shared" si="18"/>
        <v>0</v>
      </c>
      <c r="AL44" s="67">
        <f t="shared" si="18"/>
        <v>0</v>
      </c>
      <c r="AM44" s="67">
        <f t="shared" si="18"/>
        <v>0</v>
      </c>
    </row>
    <row r="45" spans="1:45" ht="15" customHeight="1" x14ac:dyDescent="0.25">
      <c r="I45" s="301" t="s">
        <v>54</v>
      </c>
      <c r="J45" s="302"/>
      <c r="K45" s="302"/>
      <c r="L45" s="302"/>
      <c r="M45" s="302"/>
      <c r="N45" s="303"/>
      <c r="O45" s="68">
        <f>IF(COUNTBLANK(C10:C39)=30,"",COUNTA(C10:C39))</f>
        <v>1</v>
      </c>
      <c r="P45" s="69">
        <f>IF(COUNTBLANK(V10:V39)=30,"",COUNTA(V10:V39))</f>
        <v>1</v>
      </c>
      <c r="Q45" s="70" t="str">
        <f>IF(COUNTBLANK(W10:W39)=30,"",COUNTA(W10:W39))</f>
        <v/>
      </c>
      <c r="R45" s="71">
        <f>IF(COUNTBLANK(D10:D39)=30,"",COUNTA(D10:D39))</f>
        <v>1</v>
      </c>
      <c r="S45" s="69" t="str">
        <f>IF(COUNTBLANK(AM10:AM39)=30,"",COUNTA(AM10:AM39))</f>
        <v/>
      </c>
      <c r="T45" s="69">
        <f>IF(COUNTBLANK(AN10:AN39)=30,"",COUNTA(AN10:AN39))</f>
        <v>1</v>
      </c>
      <c r="X45" s="316" t="s">
        <v>96</v>
      </c>
      <c r="Y45" s="317"/>
      <c r="Z45" s="317"/>
      <c r="AA45" s="317"/>
      <c r="AB45" s="317"/>
      <c r="AC45" s="317"/>
      <c r="AD45" s="317"/>
      <c r="AE45" s="317"/>
      <c r="AF45" s="317"/>
      <c r="AG45" s="318"/>
      <c r="AH45" s="67">
        <f>COUNTIF($AP$10:$AP$39,AH$43*10)</f>
        <v>1</v>
      </c>
      <c r="AI45" s="67">
        <f t="shared" ref="AI45:AM45" si="19">COUNTIF($AP$10:$AP$39,AI$43*10)</f>
        <v>0</v>
      </c>
      <c r="AJ45" s="67">
        <f t="shared" si="19"/>
        <v>0</v>
      </c>
      <c r="AK45" s="67">
        <f t="shared" si="19"/>
        <v>0</v>
      </c>
      <c r="AL45" s="67">
        <f t="shared" si="19"/>
        <v>0</v>
      </c>
      <c r="AM45" s="67">
        <f t="shared" si="19"/>
        <v>0</v>
      </c>
    </row>
    <row r="46" spans="1:45" ht="15" customHeight="1" x14ac:dyDescent="0.25">
      <c r="I46" s="301" t="s">
        <v>151</v>
      </c>
      <c r="J46" s="302"/>
      <c r="K46" s="302"/>
      <c r="L46" s="302"/>
      <c r="M46" s="302"/>
      <c r="N46" s="303"/>
      <c r="O46" s="68"/>
      <c r="P46" s="69">
        <f>SUMIF(V10:V39,"x",$X$10:$X$39)</f>
        <v>50</v>
      </c>
      <c r="Q46" s="69">
        <f>SUMIF(W10:W39,"x",$X$10:$X$39)</f>
        <v>0</v>
      </c>
      <c r="R46" s="71"/>
      <c r="S46" s="69">
        <f>SUMIF(AM10:AM39,"x",$AO$10:$AO$39)</f>
        <v>0</v>
      </c>
      <c r="T46" s="69">
        <f>SUMIF(AN10:AN39,"x",$AO$10:$AO$39)</f>
        <v>50</v>
      </c>
      <c r="X46" s="319" t="s">
        <v>12</v>
      </c>
      <c r="Y46" s="317"/>
      <c r="Z46" s="317"/>
      <c r="AA46" s="317"/>
      <c r="AB46" s="317"/>
      <c r="AC46" s="317"/>
      <c r="AD46" s="317"/>
      <c r="AE46" s="317"/>
      <c r="AF46" s="317"/>
      <c r="AG46" s="318"/>
      <c r="AH46" s="67">
        <f>COUNTIF(AS10:AS39,1)</f>
        <v>0</v>
      </c>
      <c r="AI46" s="67">
        <f>COUNTIF(AS10:AS39,2)</f>
        <v>0</v>
      </c>
      <c r="AJ46" s="67">
        <f>COUNTIF(AS10:AS39,3)</f>
        <v>0</v>
      </c>
      <c r="AK46" s="67">
        <f>COUNTIF(AS10:AS39,4)</f>
        <v>0</v>
      </c>
      <c r="AL46" s="67">
        <f>COUNTIF(AS10:AS39,5)</f>
        <v>0</v>
      </c>
      <c r="AM46" s="67">
        <f>COUNTIF(AS10:AS39,6)</f>
        <v>0</v>
      </c>
    </row>
    <row r="47" spans="1:45" x14ac:dyDescent="0.25">
      <c r="B47" s="63"/>
      <c r="C47" s="63"/>
      <c r="D47" s="63"/>
    </row>
    <row r="48" spans="1:45" x14ac:dyDescent="0.25">
      <c r="B48" s="63"/>
      <c r="C48" s="72"/>
      <c r="D48" s="72"/>
    </row>
    <row r="49" spans="2:41" x14ac:dyDescent="0.25">
      <c r="B49" s="63"/>
      <c r="C49" s="63"/>
      <c r="D49" s="63"/>
      <c r="E49" s="94"/>
      <c r="F49" s="94"/>
      <c r="G49" s="94"/>
      <c r="H49" s="94"/>
      <c r="I49" s="94"/>
      <c r="J49" s="94"/>
      <c r="K49" s="94"/>
      <c r="L49" s="94"/>
      <c r="M49" s="94"/>
      <c r="N49" s="94"/>
      <c r="O49" s="94"/>
      <c r="P49" s="94"/>
      <c r="Q49" s="94"/>
      <c r="R49" s="94"/>
      <c r="S49" s="94"/>
      <c r="T49" s="94"/>
      <c r="U49" s="94"/>
      <c r="V49" s="94"/>
      <c r="W49" s="94"/>
      <c r="AN49" s="245"/>
      <c r="AO49" s="94"/>
    </row>
    <row r="50" spans="2:41" x14ac:dyDescent="0.25">
      <c r="B50" s="63"/>
      <c r="C50" s="72"/>
      <c r="D50" s="72"/>
    </row>
  </sheetData>
  <sheetProtection sheet="1" objects="1" scenarios="1"/>
  <mergeCells count="46">
    <mergeCell ref="V9:W9"/>
    <mergeCell ref="Z5:AL5"/>
    <mergeCell ref="Z4:AO4"/>
    <mergeCell ref="X43:AG43"/>
    <mergeCell ref="X44:AG44"/>
    <mergeCell ref="AM9:AN9"/>
    <mergeCell ref="AM5:AO5"/>
    <mergeCell ref="AO6:AO7"/>
    <mergeCell ref="X6:X7"/>
    <mergeCell ref="AL6:AL7"/>
    <mergeCell ref="AQ4:AS6"/>
    <mergeCell ref="Z8:AO8"/>
    <mergeCell ref="C3:D3"/>
    <mergeCell ref="L3:M3"/>
    <mergeCell ref="I45:N45"/>
    <mergeCell ref="I43:N44"/>
    <mergeCell ref="P43:Q43"/>
    <mergeCell ref="R43:R44"/>
    <mergeCell ref="S43:T43"/>
    <mergeCell ref="C4:D5"/>
    <mergeCell ref="C8:D9"/>
    <mergeCell ref="E8:X8"/>
    <mergeCell ref="V5:X5"/>
    <mergeCell ref="E5:U5"/>
    <mergeCell ref="E4:X4"/>
    <mergeCell ref="U6:U7"/>
    <mergeCell ref="AU8:AW9"/>
    <mergeCell ref="AU10:AU11"/>
    <mergeCell ref="AV10:AV11"/>
    <mergeCell ref="AW10:AW11"/>
    <mergeCell ref="AU12:AU13"/>
    <mergeCell ref="AV12:AV13"/>
    <mergeCell ref="AW12:AW13"/>
    <mergeCell ref="I46:N46"/>
    <mergeCell ref="AU20:AW24"/>
    <mergeCell ref="AU14:AU15"/>
    <mergeCell ref="AV14:AV15"/>
    <mergeCell ref="AW14:AW15"/>
    <mergeCell ref="AU16:AU17"/>
    <mergeCell ref="AV16:AV17"/>
    <mergeCell ref="AW16:AW17"/>
    <mergeCell ref="AU18:AU19"/>
    <mergeCell ref="AV18:AV19"/>
    <mergeCell ref="AW18:AW19"/>
    <mergeCell ref="X45:AG45"/>
    <mergeCell ref="X46:AG46"/>
  </mergeCells>
  <conditionalFormatting sqref="E10:W39">
    <cfRule type="expression" dxfId="3" priority="5" stopIfTrue="1">
      <formula>$C10=""</formula>
    </cfRule>
  </conditionalFormatting>
  <conditionalFormatting sqref="Z10:AN39">
    <cfRule type="expression" dxfId="2" priority="4" stopIfTrue="1">
      <formula>$D10=""</formula>
    </cfRule>
  </conditionalFormatting>
  <conditionalFormatting sqref="X10:X39">
    <cfRule type="expression" dxfId="1" priority="2" stopIfTrue="1">
      <formula>$C10=""</formula>
    </cfRule>
  </conditionalFormatting>
  <conditionalFormatting sqref="AO10:AO39">
    <cfRule type="expression" dxfId="0" priority="1" stopIfTrue="1">
      <formula>$D10=""</formula>
    </cfRule>
  </conditionalFormatting>
  <dataValidations count="5">
    <dataValidation type="custom" showInputMessage="1" showErrorMessage="1" errorTitle="Falsche Eingabe!" error="Bitte genau ein x für jeden Schüler eingeben!" sqref="C10:C39">
      <formula1>AND(OR(C10="x",C10="X",C10=""),D10="")</formula1>
    </dataValidation>
    <dataValidation type="custom" showInputMessage="1" showErrorMessage="1" errorTitle="Falsche Eingabe!" error="Bitte genau ein x für jeden Schüler eingeben!" sqref="D10:D39">
      <formula1>AND(OR(D10="x",D10="X",D10=""),C10="")</formula1>
    </dataValidation>
    <dataValidation type="custom" showInputMessage="1" showErrorMessage="1" errorTitle="Falsche Eingabe!" error="Bitte genau ein Kreuz (x) je Schüler eingeben!" sqref="AM10:AM39 V10:V39">
      <formula1>AND(OR(V10="x",V10="X",V10=""),W10="")</formula1>
    </dataValidation>
    <dataValidation type="custom" showInputMessage="1" showErrorMessage="1" errorTitle="Falsche Eingabe!" error="Bitte genau ein Kreuz (x) je Schüler eingeben!" sqref="AN10:AN39 W10:W39">
      <formula1>AND(OR(W10="x",W10="X",W10=""),V10="")</formula1>
    </dataValidation>
    <dataValidation type="whole" allowBlank="1" showInputMessage="1" showErrorMessage="1" sqref="E10:U39 Z10:AL39">
      <formula1>0</formula1>
      <formula2>E$9</formula2>
    </dataValidation>
  </dataValidations>
  <pageMargins left="0.70866141732283472"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C14:F102"/>
  <sheetViews>
    <sheetView showGridLines="0" topLeftCell="A58" zoomScaleNormal="100" workbookViewId="0">
      <selection activeCell="K83" sqref="K83"/>
    </sheetView>
  </sheetViews>
  <sheetFormatPr baseColWidth="10" defaultRowHeight="15" x14ac:dyDescent="0.25"/>
  <cols>
    <col min="1" max="1" width="1.7109375" customWidth="1"/>
    <col min="2" max="2" width="6.7109375" customWidth="1"/>
    <col min="3" max="3" width="18.7109375" customWidth="1"/>
    <col min="4" max="4" width="34.7109375" customWidth="1"/>
    <col min="5" max="6" width="9.7109375" customWidth="1"/>
    <col min="7" max="7" width="6.7109375" customWidth="1"/>
    <col min="8" max="8" width="1.7109375" customWidth="1"/>
    <col min="9" max="9" width="11.42578125" customWidth="1"/>
    <col min="13" max="13" width="14.42578125" customWidth="1"/>
  </cols>
  <sheetData>
    <row r="14" spans="3:3" ht="15.75" x14ac:dyDescent="0.25">
      <c r="C14" s="244" t="s">
        <v>0</v>
      </c>
    </row>
    <row r="15" spans="3:3" ht="15.75" x14ac:dyDescent="0.25">
      <c r="C15" s="244" t="s">
        <v>177</v>
      </c>
    </row>
    <row r="16" spans="3:3" ht="15.75" x14ac:dyDescent="0.25">
      <c r="C16" s="244" t="s">
        <v>178</v>
      </c>
    </row>
    <row r="17" spans="3:6" ht="3" customHeight="1" x14ac:dyDescent="0.25"/>
    <row r="18" spans="3:6" ht="30" customHeight="1" x14ac:dyDescent="0.25">
      <c r="C18" s="388" t="s">
        <v>144</v>
      </c>
      <c r="D18" s="388"/>
      <c r="E18" s="388"/>
      <c r="F18" s="388"/>
    </row>
    <row r="19" spans="3:6" ht="3" customHeight="1" x14ac:dyDescent="0.25">
      <c r="E19" s="194"/>
      <c r="F19" s="194"/>
    </row>
    <row r="20" spans="3:6" ht="15" customHeight="1" x14ac:dyDescent="0.25">
      <c r="C20" s="389" t="s">
        <v>149</v>
      </c>
      <c r="D20" s="389" t="s">
        <v>139</v>
      </c>
      <c r="E20" s="390" t="s">
        <v>146</v>
      </c>
      <c r="F20" s="390"/>
    </row>
    <row r="21" spans="3:6" x14ac:dyDescent="0.25">
      <c r="C21" s="389"/>
      <c r="D21" s="389"/>
      <c r="E21" s="242" t="s">
        <v>147</v>
      </c>
      <c r="F21" s="242" t="s">
        <v>148</v>
      </c>
    </row>
    <row r="22" spans="3:6" ht="30" x14ac:dyDescent="0.25">
      <c r="C22" s="385" t="s">
        <v>140</v>
      </c>
      <c r="D22" s="240" t="s">
        <v>102</v>
      </c>
      <c r="E22" s="241"/>
      <c r="F22" s="241"/>
    </row>
    <row r="23" spans="3:6" ht="30" x14ac:dyDescent="0.25">
      <c r="C23" s="385"/>
      <c r="D23" s="240" t="s">
        <v>103</v>
      </c>
      <c r="E23" s="241"/>
      <c r="F23" s="241"/>
    </row>
    <row r="24" spans="3:6" ht="30" x14ac:dyDescent="0.25">
      <c r="C24" s="385"/>
      <c r="D24" s="240" t="s">
        <v>143</v>
      </c>
      <c r="E24" s="241"/>
      <c r="F24" s="241"/>
    </row>
    <row r="25" spans="3:6" ht="30" x14ac:dyDescent="0.25">
      <c r="C25" s="241" t="s">
        <v>122</v>
      </c>
      <c r="D25" s="240" t="s">
        <v>104</v>
      </c>
      <c r="E25" s="241"/>
      <c r="F25" s="241"/>
    </row>
    <row r="26" spans="3:6" ht="30" x14ac:dyDescent="0.25">
      <c r="C26" s="385" t="s">
        <v>141</v>
      </c>
      <c r="D26" s="240" t="s">
        <v>105</v>
      </c>
      <c r="E26" s="241"/>
      <c r="F26" s="241"/>
    </row>
    <row r="27" spans="3:6" x14ac:dyDescent="0.25">
      <c r="C27" s="385"/>
      <c r="D27" s="240" t="s">
        <v>106</v>
      </c>
      <c r="E27" s="386"/>
      <c r="F27" s="387"/>
    </row>
    <row r="28" spans="3:6" ht="30" x14ac:dyDescent="0.25">
      <c r="C28" s="385"/>
      <c r="D28" s="240" t="s">
        <v>142</v>
      </c>
      <c r="E28" s="241"/>
      <c r="F28" s="241"/>
    </row>
    <row r="29" spans="3:6" ht="30" x14ac:dyDescent="0.25">
      <c r="C29" s="385"/>
      <c r="D29" s="240" t="s">
        <v>101</v>
      </c>
      <c r="E29" s="241"/>
      <c r="F29" s="241"/>
    </row>
    <row r="46" ht="21.75" customHeight="1" x14ac:dyDescent="0.25"/>
    <row r="102" spans="3:3" ht="18.75" x14ac:dyDescent="0.3">
      <c r="C102" s="243" t="s">
        <v>145</v>
      </c>
    </row>
  </sheetData>
  <mergeCells count="7">
    <mergeCell ref="C26:C29"/>
    <mergeCell ref="E27:F27"/>
    <mergeCell ref="C18:F18"/>
    <mergeCell ref="C20:C21"/>
    <mergeCell ref="D20:D21"/>
    <mergeCell ref="E20:F20"/>
    <mergeCell ref="C22:C24"/>
  </mergeCells>
  <pageMargins left="0.59055118110236227" right="0.31496062992125984" top="0.39370078740157483" bottom="0.3149606299212598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98"/>
  <sheetViews>
    <sheetView showGridLines="0" topLeftCell="A77" zoomScaleNormal="100" workbookViewId="0">
      <selection activeCell="B98" sqref="B98:C98"/>
    </sheetView>
  </sheetViews>
  <sheetFormatPr baseColWidth="10" defaultRowHeight="15" x14ac:dyDescent="0.25"/>
  <cols>
    <col min="1" max="1" width="1.85546875" style="94" customWidth="1"/>
    <col min="2" max="2" width="86.5703125" style="94" customWidth="1"/>
    <col min="3" max="3" width="6.85546875" style="94" customWidth="1"/>
    <col min="4" max="4" width="3.5703125" style="94" customWidth="1"/>
    <col min="5" max="5" width="7.85546875" style="94" customWidth="1"/>
    <col min="6" max="6" width="1" style="94" customWidth="1"/>
    <col min="7" max="10" width="7.85546875" style="94" customWidth="1"/>
    <col min="11" max="16384" width="11.42578125" style="94"/>
  </cols>
  <sheetData>
    <row r="1" spans="2:10" ht="19.5" customHeight="1" thickBot="1" x14ac:dyDescent="0.3">
      <c r="B1" s="95" t="s">
        <v>80</v>
      </c>
      <c r="E1" s="400" t="s">
        <v>81</v>
      </c>
      <c r="F1" s="400"/>
      <c r="G1" s="400"/>
      <c r="H1" s="400"/>
      <c r="I1" s="400"/>
      <c r="J1" s="400"/>
    </row>
    <row r="2" spans="2:10" ht="60" customHeight="1" thickTop="1" x14ac:dyDescent="0.25">
      <c r="B2" s="404" t="s">
        <v>82</v>
      </c>
      <c r="C2" s="404"/>
      <c r="D2" s="185"/>
      <c r="E2" s="391" t="s">
        <v>83</v>
      </c>
      <c r="F2" s="392"/>
      <c r="G2" s="392"/>
      <c r="H2" s="392"/>
      <c r="I2" s="392"/>
      <c r="J2" s="393"/>
    </row>
    <row r="3" spans="2:10" ht="15" customHeight="1" thickBot="1" x14ac:dyDescent="0.3">
      <c r="B3" s="405" t="s">
        <v>84</v>
      </c>
      <c r="C3" s="405"/>
      <c r="D3" s="185"/>
      <c r="E3" s="394"/>
      <c r="F3" s="395"/>
      <c r="G3" s="395"/>
      <c r="H3" s="395"/>
      <c r="I3" s="395"/>
      <c r="J3" s="396"/>
    </row>
    <row r="4" spans="2:10" ht="15" customHeight="1" thickTop="1" thickBot="1" x14ac:dyDescent="0.3">
      <c r="B4" s="96"/>
      <c r="C4" s="96" t="s">
        <v>85</v>
      </c>
      <c r="E4" s="397"/>
      <c r="F4" s="398"/>
      <c r="G4" s="398"/>
      <c r="H4" s="398"/>
      <c r="I4" s="398"/>
      <c r="J4" s="399"/>
    </row>
    <row r="5" spans="2:10" ht="15" customHeight="1" thickTop="1" thickBot="1" x14ac:dyDescent="0.3">
      <c r="B5" s="402" t="s">
        <v>90</v>
      </c>
      <c r="C5" s="402"/>
      <c r="D5" s="97"/>
      <c r="E5" s="98" t="s">
        <v>74</v>
      </c>
      <c r="F5" s="99"/>
      <c r="G5" s="98" t="s">
        <v>86</v>
      </c>
      <c r="H5" s="98" t="s">
        <v>87</v>
      </c>
      <c r="I5" s="98" t="s">
        <v>88</v>
      </c>
      <c r="J5" s="98" t="s">
        <v>89</v>
      </c>
    </row>
    <row r="6" spans="2:10" ht="15" customHeight="1" thickTop="1" x14ac:dyDescent="0.25">
      <c r="B6" s="100" t="s">
        <v>42</v>
      </c>
      <c r="C6" s="101">
        <f>SUM(E6:J6)</f>
        <v>0</v>
      </c>
      <c r="D6" s="102"/>
      <c r="E6" s="103" t="str">
        <f>IF('erreichte BE'!AV12=0,"",'erreichte BE'!AV12)</f>
        <v/>
      </c>
      <c r="F6" s="102"/>
      <c r="G6" s="123"/>
      <c r="H6" s="124"/>
      <c r="I6" s="124"/>
      <c r="J6" s="125"/>
    </row>
    <row r="7" spans="2:10" ht="15" customHeight="1" x14ac:dyDescent="0.25">
      <c r="B7" s="104" t="s">
        <v>76</v>
      </c>
      <c r="C7" s="101">
        <f>SUM(E7:J7)</f>
        <v>0</v>
      </c>
      <c r="D7" s="100"/>
      <c r="E7" s="105" t="str">
        <f>IF('erreichte BE'!AW12=0,"",'erreichte BE'!AW12)</f>
        <v/>
      </c>
      <c r="F7" s="100"/>
      <c r="G7" s="126"/>
      <c r="H7" s="127"/>
      <c r="I7" s="127"/>
      <c r="J7" s="128"/>
    </row>
    <row r="8" spans="2:10" ht="6.75" customHeight="1" x14ac:dyDescent="0.25">
      <c r="B8" s="100"/>
      <c r="C8" s="100"/>
      <c r="D8" s="100"/>
      <c r="E8" s="106"/>
      <c r="F8" s="100"/>
      <c r="G8" s="129"/>
      <c r="H8" s="130"/>
      <c r="I8" s="130"/>
      <c r="J8" s="131"/>
    </row>
    <row r="9" spans="2:10" ht="15" customHeight="1" x14ac:dyDescent="0.25">
      <c r="B9" s="107" t="s">
        <v>43</v>
      </c>
      <c r="C9" s="101">
        <f>SUM(E9:J9)</f>
        <v>2</v>
      </c>
      <c r="D9" s="100"/>
      <c r="E9" s="105">
        <f>IF('erreichte BE'!AV14=0,"",'erreichte BE'!AV14)</f>
        <v>2</v>
      </c>
      <c r="F9" s="100"/>
      <c r="G9" s="126"/>
      <c r="H9" s="127"/>
      <c r="I9" s="127"/>
      <c r="J9" s="128"/>
    </row>
    <row r="10" spans="2:10" ht="15" customHeight="1" x14ac:dyDescent="0.25">
      <c r="B10" s="104" t="s">
        <v>77</v>
      </c>
      <c r="C10" s="101">
        <f>SUM(E10:J10)</f>
        <v>0</v>
      </c>
      <c r="D10" s="100"/>
      <c r="E10" s="105" t="str">
        <f>IF('erreichte BE'!AW14=0,"",'erreichte BE'!AW14)</f>
        <v/>
      </c>
      <c r="F10" s="100"/>
      <c r="G10" s="126"/>
      <c r="H10" s="127"/>
      <c r="I10" s="127"/>
      <c r="J10" s="128"/>
    </row>
    <row r="11" spans="2:10" ht="6.75" customHeight="1" x14ac:dyDescent="0.25">
      <c r="B11" s="107"/>
      <c r="C11" s="102"/>
      <c r="D11" s="100"/>
      <c r="E11" s="106"/>
      <c r="F11" s="100"/>
      <c r="G11" s="129"/>
      <c r="H11" s="130"/>
      <c r="I11" s="130"/>
      <c r="J11" s="131"/>
    </row>
    <row r="12" spans="2:10" ht="15" customHeight="1" x14ac:dyDescent="0.25">
      <c r="B12" s="107" t="s">
        <v>44</v>
      </c>
      <c r="C12" s="101">
        <f>SUM(E12:J12)</f>
        <v>0</v>
      </c>
      <c r="D12" s="100"/>
      <c r="E12" s="105" t="str">
        <f>IF('erreichte BE'!AV16=0,"",'erreichte BE'!AV16)</f>
        <v/>
      </c>
      <c r="F12" s="100"/>
      <c r="G12" s="126"/>
      <c r="H12" s="127"/>
      <c r="I12" s="127"/>
      <c r="J12" s="128"/>
    </row>
    <row r="13" spans="2:10" ht="15" customHeight="1" x14ac:dyDescent="0.25">
      <c r="B13" s="104" t="s">
        <v>79</v>
      </c>
      <c r="C13" s="101">
        <f>SUM(E13:J13)</f>
        <v>0</v>
      </c>
      <c r="D13" s="100"/>
      <c r="E13" s="105" t="str">
        <f>IF('erreichte BE'!AW16=0,"",'erreichte BE'!AW16)</f>
        <v/>
      </c>
      <c r="F13" s="100"/>
      <c r="G13" s="126"/>
      <c r="H13" s="127"/>
      <c r="I13" s="127"/>
      <c r="J13" s="128"/>
    </row>
    <row r="14" spans="2:10" ht="6.75" customHeight="1" x14ac:dyDescent="0.25">
      <c r="B14" s="107"/>
      <c r="C14" s="102"/>
      <c r="D14" s="100"/>
      <c r="E14" s="106"/>
      <c r="F14" s="100"/>
      <c r="G14" s="129"/>
      <c r="H14" s="130"/>
      <c r="I14" s="130"/>
      <c r="J14" s="131"/>
    </row>
    <row r="15" spans="2:10" ht="15" customHeight="1" x14ac:dyDescent="0.25">
      <c r="B15" s="107" t="s">
        <v>45</v>
      </c>
      <c r="C15" s="101">
        <f>SUM(E15:J15)</f>
        <v>0</v>
      </c>
      <c r="D15" s="100"/>
      <c r="E15" s="105" t="str">
        <f>IF('erreichte BE'!AV18=0,"",'erreichte BE'!AV18)</f>
        <v/>
      </c>
      <c r="F15" s="100"/>
      <c r="G15" s="126"/>
      <c r="H15" s="127"/>
      <c r="I15" s="127"/>
      <c r="J15" s="128"/>
    </row>
    <row r="16" spans="2:10" ht="15" customHeight="1" x14ac:dyDescent="0.25">
      <c r="B16" s="104" t="s">
        <v>78</v>
      </c>
      <c r="C16" s="101">
        <f>SUM(E16:J16)</f>
        <v>0</v>
      </c>
      <c r="D16" s="100"/>
      <c r="E16" s="105" t="str">
        <f>IF('erreichte BE'!AW18=0,"",'erreichte BE'!AW18)</f>
        <v/>
      </c>
      <c r="F16" s="100"/>
      <c r="G16" s="126"/>
      <c r="H16" s="127"/>
      <c r="I16" s="127"/>
      <c r="J16" s="128"/>
    </row>
    <row r="17" spans="2:10" ht="6.75" customHeight="1" x14ac:dyDescent="0.25">
      <c r="B17" s="100"/>
      <c r="C17" s="100"/>
      <c r="D17" s="100"/>
      <c r="E17" s="108"/>
      <c r="F17" s="100"/>
      <c r="G17" s="129"/>
      <c r="H17" s="130"/>
      <c r="I17" s="130"/>
      <c r="J17" s="131"/>
    </row>
    <row r="18" spans="2:10" ht="15" customHeight="1" x14ac:dyDescent="0.25">
      <c r="B18" s="403" t="s">
        <v>47</v>
      </c>
      <c r="C18" s="403"/>
      <c r="D18" s="109"/>
      <c r="E18" s="110"/>
      <c r="F18" s="100"/>
      <c r="G18" s="132"/>
      <c r="H18" s="133"/>
      <c r="I18" s="133"/>
      <c r="J18" s="134"/>
    </row>
    <row r="19" spans="2:10" ht="15" customHeight="1" x14ac:dyDescent="0.25">
      <c r="B19" s="111" t="s">
        <v>13</v>
      </c>
      <c r="C19" s="101">
        <f t="shared" ref="C19:C24" si="0">SUM(E19:J19)</f>
        <v>0</v>
      </c>
      <c r="D19" s="100"/>
      <c r="E19" s="105" t="str">
        <f>IF('erreichte BE'!AH46=0,"",'erreichte BE'!AH46)</f>
        <v/>
      </c>
      <c r="F19" s="100"/>
      <c r="G19" s="126"/>
      <c r="H19" s="127"/>
      <c r="I19" s="127"/>
      <c r="J19" s="128"/>
    </row>
    <row r="20" spans="2:10" ht="15" customHeight="1" x14ac:dyDescent="0.25">
      <c r="B20" s="111" t="s">
        <v>14</v>
      </c>
      <c r="C20" s="101">
        <f t="shared" si="0"/>
        <v>0</v>
      </c>
      <c r="D20" s="100"/>
      <c r="E20" s="105" t="str">
        <f>IF('erreichte BE'!AI46=0,"",'erreichte BE'!AI46)</f>
        <v/>
      </c>
      <c r="F20" s="100"/>
      <c r="G20" s="126"/>
      <c r="H20" s="127"/>
      <c r="I20" s="127"/>
      <c r="J20" s="128"/>
    </row>
    <row r="21" spans="2:10" ht="15" customHeight="1" x14ac:dyDescent="0.25">
      <c r="B21" s="111" t="s">
        <v>15</v>
      </c>
      <c r="C21" s="101">
        <f t="shared" si="0"/>
        <v>0</v>
      </c>
      <c r="D21" s="100"/>
      <c r="E21" s="105" t="str">
        <f>IF('erreichte BE'!AJ46=0,"",'erreichte BE'!AJ46)</f>
        <v/>
      </c>
      <c r="F21" s="100"/>
      <c r="G21" s="126"/>
      <c r="H21" s="127"/>
      <c r="I21" s="127"/>
      <c r="J21" s="128"/>
    </row>
    <row r="22" spans="2:10" ht="15" customHeight="1" x14ac:dyDescent="0.25">
      <c r="B22" s="111" t="s">
        <v>16</v>
      </c>
      <c r="C22" s="101">
        <f t="shared" si="0"/>
        <v>0</v>
      </c>
      <c r="D22" s="100"/>
      <c r="E22" s="105" t="str">
        <f>IF('erreichte BE'!AK46=0,"",'erreichte BE'!AK46)</f>
        <v/>
      </c>
      <c r="F22" s="100"/>
      <c r="G22" s="126"/>
      <c r="H22" s="127"/>
      <c r="I22" s="127"/>
      <c r="J22" s="128"/>
    </row>
    <row r="23" spans="2:10" ht="15" customHeight="1" x14ac:dyDescent="0.25">
      <c r="B23" s="111" t="s">
        <v>17</v>
      </c>
      <c r="C23" s="101">
        <f t="shared" si="0"/>
        <v>0</v>
      </c>
      <c r="D23" s="100"/>
      <c r="E23" s="105" t="str">
        <f>IF('erreichte BE'!AL46=0,"",'erreichte BE'!AL46)</f>
        <v/>
      </c>
      <c r="F23" s="100"/>
      <c r="G23" s="126"/>
      <c r="H23" s="127"/>
      <c r="I23" s="127"/>
      <c r="J23" s="128"/>
    </row>
    <row r="24" spans="2:10" ht="15" customHeight="1" x14ac:dyDescent="0.25">
      <c r="B24" s="111" t="s">
        <v>18</v>
      </c>
      <c r="C24" s="101">
        <f t="shared" si="0"/>
        <v>0</v>
      </c>
      <c r="D24" s="100"/>
      <c r="E24" s="105" t="str">
        <f>IF('erreichte BE'!AM46=0,"",'erreichte BE'!AM46)</f>
        <v/>
      </c>
      <c r="F24" s="100"/>
      <c r="G24" s="126"/>
      <c r="H24" s="127"/>
      <c r="I24" s="127"/>
      <c r="J24" s="128"/>
    </row>
    <row r="25" spans="2:10" ht="6.75" customHeight="1" x14ac:dyDescent="0.25">
      <c r="B25" s="100"/>
      <c r="C25" s="100"/>
      <c r="D25" s="100"/>
      <c r="E25" s="108"/>
      <c r="F25" s="100"/>
      <c r="G25" s="129"/>
      <c r="H25" s="130"/>
      <c r="I25" s="130"/>
      <c r="J25" s="135"/>
    </row>
    <row r="26" spans="2:10" ht="15" customHeight="1" x14ac:dyDescent="0.25">
      <c r="B26" s="274" t="s">
        <v>73</v>
      </c>
      <c r="C26" s="112"/>
      <c r="D26" s="109"/>
      <c r="E26" s="110"/>
      <c r="F26" s="100"/>
      <c r="G26" s="132"/>
      <c r="H26" s="133"/>
      <c r="I26" s="133"/>
      <c r="J26" s="134"/>
    </row>
    <row r="27" spans="2:10" ht="15" customHeight="1" x14ac:dyDescent="0.25">
      <c r="B27" s="163" t="s">
        <v>93</v>
      </c>
      <c r="C27" s="101">
        <f>SUM(E27:J27)</f>
        <v>1</v>
      </c>
      <c r="D27" s="100"/>
      <c r="E27" s="105">
        <f>IF('erreichte BE'!O45=0,"",'erreichte BE'!O45)</f>
        <v>1</v>
      </c>
      <c r="F27" s="100"/>
      <c r="G27" s="126"/>
      <c r="H27" s="127"/>
      <c r="I27" s="127"/>
      <c r="J27" s="128"/>
    </row>
    <row r="28" spans="2:10" ht="15" customHeight="1" x14ac:dyDescent="0.25">
      <c r="B28" s="113" t="s">
        <v>25</v>
      </c>
      <c r="C28" s="100"/>
      <c r="D28" s="100"/>
      <c r="E28" s="108"/>
      <c r="F28" s="100"/>
      <c r="G28" s="129"/>
      <c r="H28" s="130"/>
      <c r="I28" s="130"/>
      <c r="J28" s="131"/>
    </row>
    <row r="29" spans="2:10" ht="15" customHeight="1" x14ac:dyDescent="0.25">
      <c r="B29" s="111" t="s">
        <v>19</v>
      </c>
      <c r="C29" s="101">
        <f t="shared" ref="C29:C34" si="1">SUM(E29:J29)</f>
        <v>1</v>
      </c>
      <c r="D29" s="100"/>
      <c r="E29" s="105">
        <f>IF('erreichte BE'!AH44=0,"",'erreichte BE'!AH44)</f>
        <v>1</v>
      </c>
      <c r="F29" s="100"/>
      <c r="G29" s="126"/>
      <c r="H29" s="127"/>
      <c r="I29" s="127"/>
      <c r="J29" s="128"/>
    </row>
    <row r="30" spans="2:10" ht="15" customHeight="1" x14ac:dyDescent="0.25">
      <c r="B30" s="111" t="s">
        <v>20</v>
      </c>
      <c r="C30" s="101">
        <f t="shared" si="1"/>
        <v>0</v>
      </c>
      <c r="D30" s="100"/>
      <c r="E30" s="105" t="str">
        <f>IF('erreichte BE'!AI44=0,"",'erreichte BE'!AI44)</f>
        <v/>
      </c>
      <c r="F30" s="100"/>
      <c r="G30" s="126"/>
      <c r="H30" s="127"/>
      <c r="I30" s="127"/>
      <c r="J30" s="128"/>
    </row>
    <row r="31" spans="2:10" ht="15" customHeight="1" x14ac:dyDescent="0.25">
      <c r="B31" s="111" t="s">
        <v>21</v>
      </c>
      <c r="C31" s="101">
        <f t="shared" si="1"/>
        <v>0</v>
      </c>
      <c r="D31" s="100"/>
      <c r="E31" s="105" t="str">
        <f>IF('erreichte BE'!AJ44=0,"",'erreichte BE'!AJ44)</f>
        <v/>
      </c>
      <c r="F31" s="100"/>
      <c r="G31" s="126"/>
      <c r="H31" s="127"/>
      <c r="I31" s="127"/>
      <c r="J31" s="128"/>
    </row>
    <row r="32" spans="2:10" ht="15" customHeight="1" x14ac:dyDescent="0.25">
      <c r="B32" s="111" t="s">
        <v>22</v>
      </c>
      <c r="C32" s="101">
        <f t="shared" si="1"/>
        <v>0</v>
      </c>
      <c r="D32" s="100"/>
      <c r="E32" s="105" t="str">
        <f>IF('erreichte BE'!AK44=0,"",'erreichte BE'!AK44)</f>
        <v/>
      </c>
      <c r="F32" s="100"/>
      <c r="G32" s="126"/>
      <c r="H32" s="127"/>
      <c r="I32" s="127"/>
      <c r="J32" s="128"/>
    </row>
    <row r="33" spans="2:10" ht="15" customHeight="1" x14ac:dyDescent="0.25">
      <c r="B33" s="111" t="s">
        <v>23</v>
      </c>
      <c r="C33" s="101">
        <f t="shared" si="1"/>
        <v>0</v>
      </c>
      <c r="D33" s="100"/>
      <c r="E33" s="105" t="str">
        <f>IF('erreichte BE'!AL44=0,"",'erreichte BE'!AL44)</f>
        <v/>
      </c>
      <c r="F33" s="100"/>
      <c r="G33" s="126"/>
      <c r="H33" s="127"/>
      <c r="I33" s="127"/>
      <c r="J33" s="128"/>
    </row>
    <row r="34" spans="2:10" ht="15" customHeight="1" x14ac:dyDescent="0.25">
      <c r="B34" s="111" t="s">
        <v>24</v>
      </c>
      <c r="C34" s="101">
        <f t="shared" si="1"/>
        <v>0</v>
      </c>
      <c r="D34" s="100"/>
      <c r="E34" s="105" t="str">
        <f>IF('erreichte BE'!AM44=0,"",'erreichte BE'!AM44)</f>
        <v/>
      </c>
      <c r="F34" s="100"/>
      <c r="G34" s="126"/>
      <c r="H34" s="127"/>
      <c r="I34" s="127"/>
      <c r="J34" s="128"/>
    </row>
    <row r="35" spans="2:10" ht="6.75" customHeight="1" x14ac:dyDescent="0.25">
      <c r="B35" s="100"/>
      <c r="C35" s="100"/>
      <c r="D35" s="100"/>
      <c r="E35" s="108"/>
      <c r="F35" s="100"/>
      <c r="G35" s="129"/>
      <c r="H35" s="130"/>
      <c r="I35" s="130"/>
      <c r="J35" s="131"/>
    </row>
    <row r="36" spans="2:10" ht="15" customHeight="1" x14ac:dyDescent="0.25">
      <c r="B36" s="163" t="s">
        <v>94</v>
      </c>
      <c r="C36" s="101">
        <f>SUM(E36:J36)</f>
        <v>1</v>
      </c>
      <c r="D36" s="100"/>
      <c r="E36" s="105">
        <f>IF('erreichte BE'!R45=0,"",'erreichte BE'!R45)</f>
        <v>1</v>
      </c>
      <c r="F36" s="100"/>
      <c r="G36" s="126"/>
      <c r="H36" s="127"/>
      <c r="I36" s="127"/>
      <c r="J36" s="128"/>
    </row>
    <row r="37" spans="2:10" ht="15" customHeight="1" x14ac:dyDescent="0.25">
      <c r="B37" s="113" t="s">
        <v>26</v>
      </c>
      <c r="C37" s="100"/>
      <c r="D37" s="100"/>
      <c r="E37" s="108"/>
      <c r="F37" s="100"/>
      <c r="G37" s="129"/>
      <c r="H37" s="130"/>
      <c r="I37" s="130"/>
      <c r="J37" s="131"/>
    </row>
    <row r="38" spans="2:10" ht="15" customHeight="1" x14ac:dyDescent="0.25">
      <c r="B38" s="111" t="s">
        <v>19</v>
      </c>
      <c r="C38" s="101">
        <f t="shared" ref="C38:C43" si="2">SUM(E38:J38)</f>
        <v>1</v>
      </c>
      <c r="D38" s="100"/>
      <c r="E38" s="105">
        <f>IF('erreichte BE'!AH45=0,"",'erreichte BE'!AH45)</f>
        <v>1</v>
      </c>
      <c r="F38" s="100"/>
      <c r="G38" s="126"/>
      <c r="H38" s="127"/>
      <c r="I38" s="127"/>
      <c r="J38" s="128"/>
    </row>
    <row r="39" spans="2:10" ht="15" customHeight="1" x14ac:dyDescent="0.25">
      <c r="B39" s="111" t="s">
        <v>20</v>
      </c>
      <c r="C39" s="101">
        <f t="shared" si="2"/>
        <v>0</v>
      </c>
      <c r="D39" s="100"/>
      <c r="E39" s="105" t="str">
        <f>IF('erreichte BE'!AI45=0,"",'erreichte BE'!AI45)</f>
        <v/>
      </c>
      <c r="F39" s="100"/>
      <c r="G39" s="126"/>
      <c r="H39" s="127"/>
      <c r="I39" s="127"/>
      <c r="J39" s="128"/>
    </row>
    <row r="40" spans="2:10" ht="15" customHeight="1" x14ac:dyDescent="0.25">
      <c r="B40" s="111" t="s">
        <v>21</v>
      </c>
      <c r="C40" s="101">
        <f t="shared" si="2"/>
        <v>0</v>
      </c>
      <c r="D40" s="100"/>
      <c r="E40" s="105" t="str">
        <f>IF('erreichte BE'!AJ45=0,"",'erreichte BE'!AJ45)</f>
        <v/>
      </c>
      <c r="F40" s="100"/>
      <c r="G40" s="126"/>
      <c r="H40" s="127"/>
      <c r="I40" s="127"/>
      <c r="J40" s="128"/>
    </row>
    <row r="41" spans="2:10" ht="15" customHeight="1" x14ac:dyDescent="0.25">
      <c r="B41" s="111" t="s">
        <v>22</v>
      </c>
      <c r="C41" s="101">
        <f t="shared" si="2"/>
        <v>0</v>
      </c>
      <c r="D41" s="100"/>
      <c r="E41" s="105" t="str">
        <f>IF('erreichte BE'!AK45=0,"",'erreichte BE'!AK45)</f>
        <v/>
      </c>
      <c r="F41" s="100"/>
      <c r="G41" s="126"/>
      <c r="H41" s="127"/>
      <c r="I41" s="127"/>
      <c r="J41" s="128"/>
    </row>
    <row r="42" spans="2:10" ht="15" customHeight="1" x14ac:dyDescent="0.25">
      <c r="B42" s="111" t="s">
        <v>23</v>
      </c>
      <c r="C42" s="101">
        <f t="shared" si="2"/>
        <v>0</v>
      </c>
      <c r="D42" s="100"/>
      <c r="E42" s="105" t="str">
        <f>IF('erreichte BE'!AL45=0,"",'erreichte BE'!AL45)</f>
        <v/>
      </c>
      <c r="F42" s="100"/>
      <c r="G42" s="126"/>
      <c r="H42" s="127"/>
      <c r="I42" s="127"/>
      <c r="J42" s="128"/>
    </row>
    <row r="43" spans="2:10" ht="15" customHeight="1" x14ac:dyDescent="0.25">
      <c r="B43" s="111" t="s">
        <v>24</v>
      </c>
      <c r="C43" s="101">
        <f t="shared" si="2"/>
        <v>0</v>
      </c>
      <c r="D43" s="100"/>
      <c r="E43" s="105" t="str">
        <f>IF('erreichte BE'!AM45=0,"",'erreichte BE'!AM45)</f>
        <v/>
      </c>
      <c r="F43" s="100"/>
      <c r="G43" s="126"/>
      <c r="H43" s="127"/>
      <c r="I43" s="127"/>
      <c r="J43" s="128"/>
    </row>
    <row r="44" spans="2:10" ht="6.75" customHeight="1" x14ac:dyDescent="0.25">
      <c r="B44" s="111"/>
      <c r="C44" s="100"/>
      <c r="D44" s="100"/>
      <c r="E44" s="108"/>
      <c r="F44" s="100"/>
      <c r="G44" s="129"/>
      <c r="H44" s="130"/>
      <c r="I44" s="130"/>
      <c r="J44" s="131"/>
    </row>
    <row r="45" spans="2:10" ht="15" customHeight="1" x14ac:dyDescent="0.25">
      <c r="B45" s="274" t="s">
        <v>46</v>
      </c>
      <c r="C45" s="112"/>
      <c r="D45" s="109"/>
      <c r="E45" s="110"/>
      <c r="F45" s="100"/>
      <c r="G45" s="132"/>
      <c r="H45" s="133"/>
      <c r="I45" s="133"/>
      <c r="J45" s="134"/>
    </row>
    <row r="46" spans="2:10" ht="15" customHeight="1" x14ac:dyDescent="0.25">
      <c r="B46" s="114" t="s">
        <v>177</v>
      </c>
      <c r="C46" s="100"/>
      <c r="D46" s="100"/>
      <c r="E46" s="108"/>
      <c r="F46" s="100"/>
      <c r="G46" s="129"/>
      <c r="H46" s="130"/>
      <c r="I46" s="130"/>
      <c r="J46" s="131"/>
    </row>
    <row r="47" spans="2:10" ht="15" customHeight="1" x14ac:dyDescent="0.25">
      <c r="B47" s="115" t="s">
        <v>0</v>
      </c>
      <c r="C47" s="100"/>
      <c r="D47" s="100"/>
      <c r="E47" s="108"/>
      <c r="F47" s="100"/>
      <c r="G47" s="129"/>
      <c r="H47" s="130"/>
      <c r="I47" s="130"/>
      <c r="J47" s="131"/>
    </row>
    <row r="48" spans="2:10" ht="15" customHeight="1" x14ac:dyDescent="0.25">
      <c r="B48" s="111" t="s">
        <v>179</v>
      </c>
      <c r="C48" s="101">
        <f t="shared" ref="C48:C64" si="3">SUM(E48:J48)</f>
        <v>5</v>
      </c>
      <c r="D48" s="100"/>
      <c r="E48" s="105">
        <f>IF('erreichte BE'!E40=0,"",'erreichte BE'!E40)</f>
        <v>5</v>
      </c>
      <c r="F48" s="100"/>
      <c r="G48" s="126"/>
      <c r="H48" s="127"/>
      <c r="I48" s="127"/>
      <c r="J48" s="128"/>
    </row>
    <row r="49" spans="2:10" ht="15" customHeight="1" x14ac:dyDescent="0.25">
      <c r="B49" s="111" t="s">
        <v>180</v>
      </c>
      <c r="C49" s="101">
        <f t="shared" si="3"/>
        <v>4</v>
      </c>
      <c r="D49" s="100"/>
      <c r="E49" s="105">
        <f>IF('erreichte BE'!F40=0,"",'erreichte BE'!F40)</f>
        <v>4</v>
      </c>
      <c r="F49" s="100"/>
      <c r="G49" s="126"/>
      <c r="H49" s="127"/>
      <c r="I49" s="127"/>
      <c r="J49" s="128"/>
    </row>
    <row r="50" spans="2:10" ht="15" customHeight="1" x14ac:dyDescent="0.25">
      <c r="B50" s="100" t="s">
        <v>181</v>
      </c>
      <c r="C50" s="101">
        <f t="shared" si="3"/>
        <v>1</v>
      </c>
      <c r="D50" s="100"/>
      <c r="E50" s="105">
        <f>IF('erreichte BE'!G40=0,"",'erreichte BE'!G40)</f>
        <v>1</v>
      </c>
      <c r="F50" s="100"/>
      <c r="G50" s="126"/>
      <c r="H50" s="127"/>
      <c r="I50" s="127"/>
      <c r="J50" s="128"/>
    </row>
    <row r="51" spans="2:10" ht="15" customHeight="1" x14ac:dyDescent="0.25">
      <c r="B51" s="100" t="s">
        <v>182</v>
      </c>
      <c r="C51" s="101">
        <f t="shared" si="3"/>
        <v>2</v>
      </c>
      <c r="D51" s="100"/>
      <c r="E51" s="105">
        <f>IF('erreichte BE'!H40=0,"",'erreichte BE'!H40)</f>
        <v>2</v>
      </c>
      <c r="F51" s="100"/>
      <c r="G51" s="126"/>
      <c r="H51" s="127"/>
      <c r="I51" s="127"/>
      <c r="J51" s="128"/>
    </row>
    <row r="52" spans="2:10" ht="15" customHeight="1" x14ac:dyDescent="0.25">
      <c r="B52" s="100" t="s">
        <v>183</v>
      </c>
      <c r="C52" s="101">
        <f t="shared" si="3"/>
        <v>3</v>
      </c>
      <c r="D52" s="100"/>
      <c r="E52" s="105">
        <f>IF('erreichte BE'!I40=0,"",'erreichte BE'!I40)</f>
        <v>3</v>
      </c>
      <c r="F52" s="100"/>
      <c r="G52" s="126"/>
      <c r="H52" s="127"/>
      <c r="I52" s="127"/>
      <c r="J52" s="128"/>
    </row>
    <row r="53" spans="2:10" ht="15" customHeight="1" x14ac:dyDescent="0.25">
      <c r="B53" s="100" t="s">
        <v>184</v>
      </c>
      <c r="C53" s="101">
        <f t="shared" si="3"/>
        <v>1</v>
      </c>
      <c r="D53" s="100"/>
      <c r="E53" s="105">
        <f>IF('erreichte BE'!J40=0,"",'erreichte BE'!J40)</f>
        <v>1</v>
      </c>
      <c r="F53" s="100"/>
      <c r="G53" s="126"/>
      <c r="H53" s="127"/>
      <c r="I53" s="127"/>
      <c r="J53" s="128"/>
    </row>
    <row r="54" spans="2:10" ht="15" customHeight="1" x14ac:dyDescent="0.25">
      <c r="B54" s="100" t="s">
        <v>185</v>
      </c>
      <c r="C54" s="101">
        <f t="shared" si="3"/>
        <v>3</v>
      </c>
      <c r="D54" s="100"/>
      <c r="E54" s="105">
        <f>IF('erreichte BE'!K40=0,"",'erreichte BE'!K40)</f>
        <v>3</v>
      </c>
      <c r="F54" s="100"/>
      <c r="G54" s="126"/>
      <c r="H54" s="127"/>
      <c r="I54" s="127"/>
      <c r="J54" s="128"/>
    </row>
    <row r="55" spans="2:10" ht="15" customHeight="1" x14ac:dyDescent="0.25">
      <c r="B55" s="100" t="s">
        <v>186</v>
      </c>
      <c r="C55" s="101">
        <f t="shared" si="3"/>
        <v>1</v>
      </c>
      <c r="D55" s="100"/>
      <c r="E55" s="105">
        <f>IF('erreichte BE'!L40=0,"",'erreichte BE'!L40)</f>
        <v>1</v>
      </c>
      <c r="F55" s="100"/>
      <c r="G55" s="126"/>
      <c r="H55" s="127"/>
      <c r="I55" s="127"/>
      <c r="J55" s="128"/>
    </row>
    <row r="56" spans="2:10" ht="15" customHeight="1" x14ac:dyDescent="0.25">
      <c r="B56" s="100" t="s">
        <v>187</v>
      </c>
      <c r="C56" s="101">
        <f t="shared" si="3"/>
        <v>1</v>
      </c>
      <c r="D56" s="100"/>
      <c r="E56" s="105">
        <f>IF('erreichte BE'!M40=0,"",'erreichte BE'!M40)</f>
        <v>1</v>
      </c>
      <c r="F56" s="100"/>
      <c r="G56" s="126"/>
      <c r="H56" s="127"/>
      <c r="I56" s="127"/>
      <c r="J56" s="128"/>
    </row>
    <row r="57" spans="2:10" ht="15" customHeight="1" x14ac:dyDescent="0.25">
      <c r="B57" s="100" t="s">
        <v>188</v>
      </c>
      <c r="C57" s="101">
        <f t="shared" si="3"/>
        <v>3</v>
      </c>
      <c r="D57" s="100"/>
      <c r="E57" s="105">
        <f>IF('erreichte BE'!N40=0,"",'erreichte BE'!N40)</f>
        <v>3</v>
      </c>
      <c r="F57" s="100"/>
      <c r="G57" s="126"/>
      <c r="H57" s="127"/>
      <c r="I57" s="127"/>
      <c r="J57" s="128"/>
    </row>
    <row r="58" spans="2:10" ht="15" customHeight="1" x14ac:dyDescent="0.25">
      <c r="B58" s="100" t="s">
        <v>189</v>
      </c>
      <c r="C58" s="101">
        <f t="shared" si="3"/>
        <v>4</v>
      </c>
      <c r="D58" s="100"/>
      <c r="E58" s="105">
        <f>IF('erreichte BE'!O40=0,"",'erreichte BE'!O40)</f>
        <v>4</v>
      </c>
      <c r="F58" s="100"/>
      <c r="G58" s="126"/>
      <c r="H58" s="127"/>
      <c r="I58" s="127"/>
      <c r="J58" s="128"/>
    </row>
    <row r="59" spans="2:10" ht="15" customHeight="1" x14ac:dyDescent="0.25">
      <c r="B59" s="100" t="s">
        <v>190</v>
      </c>
      <c r="C59" s="101">
        <f t="shared" si="3"/>
        <v>2</v>
      </c>
      <c r="D59" s="100"/>
      <c r="E59" s="105">
        <f>IF('erreichte BE'!P40=0,"",'erreichte BE'!P40)</f>
        <v>2</v>
      </c>
      <c r="F59" s="100"/>
      <c r="G59" s="126"/>
      <c r="H59" s="127"/>
      <c r="I59" s="127"/>
      <c r="J59" s="128"/>
    </row>
    <row r="60" spans="2:10" ht="15" customHeight="1" x14ac:dyDescent="0.25">
      <c r="B60" s="100" t="s">
        <v>191</v>
      </c>
      <c r="C60" s="101">
        <f t="shared" si="3"/>
        <v>2</v>
      </c>
      <c r="D60" s="100"/>
      <c r="E60" s="105">
        <f>IF('erreichte BE'!Q40=0,"",'erreichte BE'!Q40)</f>
        <v>2</v>
      </c>
      <c r="F60" s="100"/>
      <c r="G60" s="126"/>
      <c r="H60" s="127"/>
      <c r="I60" s="127"/>
      <c r="J60" s="128"/>
    </row>
    <row r="61" spans="2:10" ht="15" customHeight="1" x14ac:dyDescent="0.25">
      <c r="B61" s="100" t="s">
        <v>192</v>
      </c>
      <c r="C61" s="101">
        <f t="shared" si="3"/>
        <v>3</v>
      </c>
      <c r="D61" s="100"/>
      <c r="E61" s="105">
        <f>IF('erreichte BE'!R40=0,"",'erreichte BE'!R40)</f>
        <v>3</v>
      </c>
      <c r="F61" s="100"/>
      <c r="G61" s="126"/>
      <c r="H61" s="127"/>
      <c r="I61" s="127"/>
      <c r="J61" s="128"/>
    </row>
    <row r="62" spans="2:10" ht="15" customHeight="1" x14ac:dyDescent="0.25">
      <c r="B62" s="100" t="s">
        <v>193</v>
      </c>
      <c r="C62" s="101">
        <f t="shared" si="3"/>
        <v>3</v>
      </c>
      <c r="D62" s="100"/>
      <c r="E62" s="105">
        <f>IF('erreichte BE'!S40=0,"",'erreichte BE'!S40)</f>
        <v>3</v>
      </c>
      <c r="F62" s="100"/>
      <c r="G62" s="126"/>
      <c r="H62" s="127"/>
      <c r="I62" s="127"/>
      <c r="J62" s="128"/>
    </row>
    <row r="63" spans="2:10" ht="15" customHeight="1" x14ac:dyDescent="0.25">
      <c r="B63" s="100" t="s">
        <v>194</v>
      </c>
      <c r="C63" s="101">
        <f t="shared" si="3"/>
        <v>7</v>
      </c>
      <c r="D63" s="100"/>
      <c r="E63" s="105">
        <f>IF('erreichte BE'!T40=0,"",'erreichte BE'!T40)</f>
        <v>7</v>
      </c>
      <c r="F63" s="100"/>
      <c r="G63" s="126"/>
      <c r="H63" s="127"/>
      <c r="I63" s="127"/>
      <c r="J63" s="128"/>
    </row>
    <row r="64" spans="2:10" ht="15" customHeight="1" x14ac:dyDescent="0.25">
      <c r="B64" s="100" t="s">
        <v>91</v>
      </c>
      <c r="C64" s="101">
        <f t="shared" si="3"/>
        <v>5</v>
      </c>
      <c r="D64" s="100"/>
      <c r="E64" s="105">
        <f>IF('erreichte BE'!U40=0,"",'erreichte BE'!U40)</f>
        <v>5</v>
      </c>
      <c r="F64" s="100"/>
      <c r="G64" s="126"/>
      <c r="H64" s="127"/>
      <c r="I64" s="127"/>
      <c r="J64" s="128"/>
    </row>
    <row r="65" spans="2:10" ht="6.75" customHeight="1" x14ac:dyDescent="0.25">
      <c r="B65" s="100"/>
      <c r="C65" s="102"/>
      <c r="D65" s="100"/>
      <c r="E65" s="108"/>
      <c r="F65" s="100"/>
      <c r="G65" s="129"/>
      <c r="H65" s="130"/>
      <c r="I65" s="130"/>
      <c r="J65" s="131"/>
    </row>
    <row r="66" spans="2:10" ht="15" customHeight="1" x14ac:dyDescent="0.25">
      <c r="B66" s="115" t="s">
        <v>41</v>
      </c>
      <c r="C66" s="102"/>
      <c r="D66" s="100"/>
      <c r="E66" s="108"/>
      <c r="F66" s="100"/>
      <c r="G66" s="129"/>
      <c r="H66" s="130"/>
      <c r="I66" s="130"/>
      <c r="J66" s="131"/>
    </row>
    <row r="67" spans="2:10" ht="15" customHeight="1" x14ac:dyDescent="0.25">
      <c r="B67" s="160" t="s">
        <v>205</v>
      </c>
      <c r="C67" s="101">
        <f>SUM(E67:J67)</f>
        <v>1</v>
      </c>
      <c r="D67" s="100"/>
      <c r="E67" s="105">
        <f>IF('erreichte BE'!P45=0,"",'erreichte BE'!P45)</f>
        <v>1</v>
      </c>
      <c r="F67" s="100"/>
      <c r="G67" s="126"/>
      <c r="H67" s="127"/>
      <c r="I67" s="127"/>
      <c r="J67" s="128"/>
    </row>
    <row r="68" spans="2:10" ht="15" customHeight="1" x14ac:dyDescent="0.25">
      <c r="B68" s="116" t="s">
        <v>92</v>
      </c>
      <c r="C68" s="101">
        <f>SUM(E68:J68)</f>
        <v>50</v>
      </c>
      <c r="D68" s="100"/>
      <c r="E68" s="105">
        <f>IF('erreichte BE'!P45=0,"",'erreichte BE'!P46)</f>
        <v>50</v>
      </c>
      <c r="F68" s="100"/>
      <c r="G68" s="126"/>
      <c r="H68" s="127"/>
      <c r="I68" s="127"/>
      <c r="J68" s="128"/>
    </row>
    <row r="69" spans="2:10" ht="15" customHeight="1" x14ac:dyDescent="0.25">
      <c r="B69" s="161" t="s">
        <v>206</v>
      </c>
      <c r="C69" s="101">
        <f>SUM(E69:J69)</f>
        <v>0</v>
      </c>
      <c r="D69" s="100"/>
      <c r="E69" s="105" t="str">
        <f>IF('erreichte BE'!Q45=0,"",'erreichte BE'!Q45)</f>
        <v/>
      </c>
      <c r="F69" s="100"/>
      <c r="G69" s="126"/>
      <c r="H69" s="127"/>
      <c r="I69" s="127"/>
      <c r="J69" s="128"/>
    </row>
    <row r="70" spans="2:10" ht="15" customHeight="1" x14ac:dyDescent="0.25">
      <c r="B70" s="116" t="s">
        <v>92</v>
      </c>
      <c r="C70" s="101">
        <f>SUM(E70:J70)</f>
        <v>0</v>
      </c>
      <c r="D70" s="100"/>
      <c r="E70" s="105">
        <f>IF('erreichte BE'!Q45=0,"",'erreichte BE'!Q46)</f>
        <v>0</v>
      </c>
      <c r="F70" s="100"/>
      <c r="G70" s="126"/>
      <c r="H70" s="127"/>
      <c r="I70" s="127"/>
      <c r="J70" s="128"/>
    </row>
    <row r="71" spans="2:10" ht="15" customHeight="1" x14ac:dyDescent="0.25">
      <c r="B71" s="100"/>
      <c r="C71" s="100"/>
      <c r="D71" s="100"/>
      <c r="E71" s="108"/>
      <c r="F71" s="100"/>
      <c r="G71" s="129"/>
      <c r="H71" s="130"/>
      <c r="I71" s="130"/>
      <c r="J71" s="135"/>
    </row>
    <row r="72" spans="2:10" ht="15" customHeight="1" x14ac:dyDescent="0.25">
      <c r="B72" s="114" t="s">
        <v>178</v>
      </c>
      <c r="C72" s="117"/>
      <c r="D72" s="118"/>
      <c r="E72" s="106"/>
      <c r="F72" s="118"/>
      <c r="G72" s="136"/>
      <c r="H72" s="137"/>
      <c r="I72" s="137"/>
      <c r="J72" s="135"/>
    </row>
    <row r="73" spans="2:10" ht="15" customHeight="1" x14ac:dyDescent="0.25">
      <c r="B73" s="115" t="s">
        <v>0</v>
      </c>
      <c r="C73" s="117"/>
      <c r="D73" s="118"/>
      <c r="E73" s="119"/>
      <c r="F73" s="118"/>
      <c r="G73" s="138"/>
      <c r="H73" s="139"/>
      <c r="I73" s="139"/>
      <c r="J73" s="140"/>
    </row>
    <row r="74" spans="2:10" ht="15" customHeight="1" x14ac:dyDescent="0.25">
      <c r="B74" s="100" t="s">
        <v>179</v>
      </c>
      <c r="C74" s="101">
        <f t="shared" ref="C74:C86" si="4">SUM(E74:J74)</f>
        <v>3</v>
      </c>
      <c r="D74" s="100"/>
      <c r="E74" s="105">
        <f>IF('erreichte BE'!Z40=0,"",'erreichte BE'!Z40)</f>
        <v>3</v>
      </c>
      <c r="F74" s="100"/>
      <c r="G74" s="126"/>
      <c r="H74" s="127"/>
      <c r="I74" s="127"/>
      <c r="J74" s="128"/>
    </row>
    <row r="75" spans="2:10" ht="15" customHeight="1" x14ac:dyDescent="0.25">
      <c r="B75" s="100" t="s">
        <v>180</v>
      </c>
      <c r="C75" s="101">
        <f t="shared" si="4"/>
        <v>5</v>
      </c>
      <c r="D75" s="100"/>
      <c r="E75" s="105">
        <f>IF('erreichte BE'!AA40=0,"",'erreichte BE'!AA40)</f>
        <v>5</v>
      </c>
      <c r="F75" s="100"/>
      <c r="G75" s="126"/>
      <c r="H75" s="127"/>
      <c r="I75" s="127"/>
      <c r="J75" s="128"/>
    </row>
    <row r="76" spans="2:10" ht="15" customHeight="1" x14ac:dyDescent="0.25">
      <c r="B76" s="100" t="s">
        <v>195</v>
      </c>
      <c r="C76" s="101">
        <f t="shared" si="4"/>
        <v>4</v>
      </c>
      <c r="D76" s="100"/>
      <c r="E76" s="105">
        <f>IF('erreichte BE'!AB40=0,"",'erreichte BE'!AB40)</f>
        <v>4</v>
      </c>
      <c r="F76" s="100"/>
      <c r="G76" s="126"/>
      <c r="H76" s="127"/>
      <c r="I76" s="127"/>
      <c r="J76" s="128"/>
    </row>
    <row r="77" spans="2:10" ht="15" customHeight="1" x14ac:dyDescent="0.25">
      <c r="B77" s="100" t="s">
        <v>196</v>
      </c>
      <c r="C77" s="101">
        <f t="shared" si="4"/>
        <v>3</v>
      </c>
      <c r="D77" s="100"/>
      <c r="E77" s="105">
        <f>IF('erreichte BE'!AC40=0,"",'erreichte BE'!AC40)</f>
        <v>3</v>
      </c>
      <c r="F77" s="100"/>
      <c r="G77" s="126"/>
      <c r="H77" s="127"/>
      <c r="I77" s="127"/>
      <c r="J77" s="128"/>
    </row>
    <row r="78" spans="2:10" ht="15" customHeight="1" x14ac:dyDescent="0.25">
      <c r="B78" s="100" t="s">
        <v>197</v>
      </c>
      <c r="C78" s="101">
        <f t="shared" si="4"/>
        <v>2</v>
      </c>
      <c r="D78" s="100"/>
      <c r="E78" s="105">
        <f>IF('erreichte BE'!AD40=0,"",'erreichte BE'!AD40)</f>
        <v>2</v>
      </c>
      <c r="F78" s="100"/>
      <c r="G78" s="126"/>
      <c r="H78" s="127"/>
      <c r="I78" s="127"/>
      <c r="J78" s="128"/>
    </row>
    <row r="79" spans="2:10" ht="15" customHeight="1" x14ac:dyDescent="0.25">
      <c r="B79" s="100" t="s">
        <v>198</v>
      </c>
      <c r="C79" s="101">
        <f t="shared" si="4"/>
        <v>6</v>
      </c>
      <c r="D79" s="100"/>
      <c r="E79" s="105">
        <f>IF('erreichte BE'!AE40=0,"",'erreichte BE'!AE40)</f>
        <v>6</v>
      </c>
      <c r="F79" s="100"/>
      <c r="G79" s="126"/>
      <c r="H79" s="127"/>
      <c r="I79" s="127"/>
      <c r="J79" s="128"/>
    </row>
    <row r="80" spans="2:10" ht="15" customHeight="1" x14ac:dyDescent="0.25">
      <c r="B80" s="100" t="s">
        <v>199</v>
      </c>
      <c r="C80" s="101">
        <f t="shared" si="4"/>
        <v>1</v>
      </c>
      <c r="D80" s="100"/>
      <c r="E80" s="105">
        <f>IF('erreichte BE'!AF40=0,"",'erreichte BE'!AF40)</f>
        <v>1</v>
      </c>
      <c r="F80" s="100"/>
      <c r="G80" s="126"/>
      <c r="H80" s="127"/>
      <c r="I80" s="127"/>
      <c r="J80" s="128"/>
    </row>
    <row r="81" spans="1:10" ht="15" customHeight="1" x14ac:dyDescent="0.25">
      <c r="B81" s="100" t="s">
        <v>200</v>
      </c>
      <c r="C81" s="101">
        <f t="shared" si="4"/>
        <v>2</v>
      </c>
      <c r="D81" s="100"/>
      <c r="E81" s="105">
        <f>IF('erreichte BE'!AG40=0,"",'erreichte BE'!AG40)</f>
        <v>2</v>
      </c>
      <c r="F81" s="100"/>
      <c r="G81" s="126"/>
      <c r="H81" s="127"/>
      <c r="I81" s="127"/>
      <c r="J81" s="128"/>
    </row>
    <row r="82" spans="1:10" ht="15" customHeight="1" x14ac:dyDescent="0.25">
      <c r="B82" s="100" t="s">
        <v>201</v>
      </c>
      <c r="C82" s="101">
        <f t="shared" si="4"/>
        <v>2</v>
      </c>
      <c r="D82" s="100"/>
      <c r="E82" s="105">
        <f>IF('erreichte BE'!AH40=0,"",'erreichte BE'!AH40)</f>
        <v>2</v>
      </c>
      <c r="F82" s="100"/>
      <c r="G82" s="126"/>
      <c r="H82" s="127"/>
      <c r="I82" s="127"/>
      <c r="J82" s="128"/>
    </row>
    <row r="83" spans="1:10" ht="15" customHeight="1" x14ac:dyDescent="0.25">
      <c r="B83" s="100" t="s">
        <v>202</v>
      </c>
      <c r="C83" s="101">
        <f t="shared" si="4"/>
        <v>3</v>
      </c>
      <c r="D83" s="100"/>
      <c r="E83" s="105">
        <f>IF('erreichte BE'!AI40=0,"",'erreichte BE'!AI40)</f>
        <v>3</v>
      </c>
      <c r="F83" s="100"/>
      <c r="G83" s="126"/>
      <c r="H83" s="127"/>
      <c r="I83" s="127"/>
      <c r="J83" s="128"/>
    </row>
    <row r="84" spans="1:10" ht="15" customHeight="1" x14ac:dyDescent="0.25">
      <c r="B84" s="100" t="s">
        <v>203</v>
      </c>
      <c r="C84" s="101">
        <f t="shared" si="4"/>
        <v>6</v>
      </c>
      <c r="D84" s="100"/>
      <c r="E84" s="105">
        <f>IF('erreichte BE'!AJ40=0,"",'erreichte BE'!AJ40)</f>
        <v>6</v>
      </c>
      <c r="F84" s="100"/>
      <c r="G84" s="126"/>
      <c r="H84" s="127"/>
      <c r="I84" s="127"/>
      <c r="J84" s="128"/>
    </row>
    <row r="85" spans="1:10" ht="15" customHeight="1" x14ac:dyDescent="0.25">
      <c r="B85" s="100" t="s">
        <v>204</v>
      </c>
      <c r="C85" s="101">
        <f t="shared" si="4"/>
        <v>8</v>
      </c>
      <c r="D85" s="100"/>
      <c r="E85" s="105">
        <f>IF('erreichte BE'!AK40=0,"",'erreichte BE'!AK40)</f>
        <v>8</v>
      </c>
      <c r="F85" s="100"/>
      <c r="G85" s="126"/>
      <c r="H85" s="127"/>
      <c r="I85" s="127"/>
      <c r="J85" s="128"/>
    </row>
    <row r="86" spans="1:10" ht="15" customHeight="1" x14ac:dyDescent="0.25">
      <c r="B86" s="100" t="s">
        <v>91</v>
      </c>
      <c r="C86" s="101">
        <f t="shared" si="4"/>
        <v>5</v>
      </c>
      <c r="D86" s="100"/>
      <c r="E86" s="105">
        <f>IF('erreichte BE'!AL40=0,"",'erreichte BE'!AL40)</f>
        <v>5</v>
      </c>
      <c r="F86" s="100"/>
      <c r="G86" s="126"/>
      <c r="H86" s="127"/>
      <c r="I86" s="127"/>
      <c r="J86" s="128"/>
    </row>
    <row r="87" spans="1:10" ht="6.75" customHeight="1" x14ac:dyDescent="0.25">
      <c r="B87" s="100"/>
      <c r="C87" s="100"/>
      <c r="D87" s="100"/>
      <c r="E87" s="108"/>
      <c r="F87" s="100"/>
      <c r="G87" s="129"/>
      <c r="H87" s="130"/>
      <c r="I87" s="130"/>
      <c r="J87" s="131"/>
    </row>
    <row r="88" spans="1:10" ht="15" customHeight="1" x14ac:dyDescent="0.25">
      <c r="B88" s="115" t="s">
        <v>41</v>
      </c>
      <c r="C88" s="102"/>
      <c r="D88" s="100"/>
      <c r="E88" s="108"/>
      <c r="F88" s="100"/>
      <c r="G88" s="129"/>
      <c r="H88" s="130"/>
      <c r="I88" s="130"/>
      <c r="J88" s="131"/>
    </row>
    <row r="89" spans="1:10" ht="15" customHeight="1" x14ac:dyDescent="0.25">
      <c r="B89" s="162" t="s">
        <v>207</v>
      </c>
      <c r="C89" s="101">
        <f>SUM(E89:J89)</f>
        <v>0</v>
      </c>
      <c r="D89" s="100"/>
      <c r="E89" s="105" t="str">
        <f>IF('erreichte BE'!S45=0,"",'erreichte BE'!S45)</f>
        <v/>
      </c>
      <c r="F89" s="100"/>
      <c r="G89" s="126"/>
      <c r="H89" s="127"/>
      <c r="I89" s="127"/>
      <c r="J89" s="128"/>
    </row>
    <row r="90" spans="1:10" ht="15" customHeight="1" x14ac:dyDescent="0.25">
      <c r="B90" s="116" t="s">
        <v>92</v>
      </c>
      <c r="C90" s="101">
        <f>SUM(E90:J90)</f>
        <v>0</v>
      </c>
      <c r="D90" s="100"/>
      <c r="E90" s="105">
        <f>IF('erreichte BE'!S45=0,"",'erreichte BE'!S46)</f>
        <v>0</v>
      </c>
      <c r="F90" s="100"/>
      <c r="G90" s="126"/>
      <c r="H90" s="127"/>
      <c r="I90" s="127"/>
      <c r="J90" s="128"/>
    </row>
    <row r="91" spans="1:10" ht="15" customHeight="1" x14ac:dyDescent="0.25">
      <c r="B91" s="161" t="s">
        <v>208</v>
      </c>
      <c r="C91" s="101">
        <f>SUM(E91:J91)</f>
        <v>1</v>
      </c>
      <c r="D91" s="100"/>
      <c r="E91" s="105">
        <f>IF('erreichte BE'!T45=0,"",'erreichte BE'!T45)</f>
        <v>1</v>
      </c>
      <c r="F91" s="100"/>
      <c r="G91" s="126"/>
      <c r="H91" s="127"/>
      <c r="I91" s="127"/>
      <c r="J91" s="128"/>
    </row>
    <row r="92" spans="1:10" ht="15" customHeight="1" thickBot="1" x14ac:dyDescent="0.3">
      <c r="B92" s="116" t="s">
        <v>92</v>
      </c>
      <c r="C92" s="101">
        <f>SUM(E92:J92)</f>
        <v>50</v>
      </c>
      <c r="D92" s="100"/>
      <c r="E92" s="105">
        <f>IF('erreichte BE'!T45=0,"",'erreichte BE'!T46)</f>
        <v>50</v>
      </c>
      <c r="F92" s="100"/>
      <c r="G92" s="141"/>
      <c r="H92" s="142"/>
      <c r="I92" s="142"/>
      <c r="J92" s="143"/>
    </row>
    <row r="93" spans="1:10" ht="6.75" customHeight="1" thickTop="1" x14ac:dyDescent="0.25">
      <c r="E93" s="120"/>
      <c r="F93" s="121"/>
      <c r="J93" s="122"/>
    </row>
    <row r="94" spans="1:10" ht="15" customHeight="1" x14ac:dyDescent="0.25">
      <c r="B94" s="402" t="s">
        <v>75</v>
      </c>
      <c r="C94" s="402"/>
    </row>
    <row r="95" spans="1:10" ht="13.5" customHeight="1" x14ac:dyDescent="0.25">
      <c r="B95" s="401" t="s">
        <v>152</v>
      </c>
      <c r="C95" s="401"/>
    </row>
    <row r="96" spans="1:10" x14ac:dyDescent="0.25">
      <c r="A96" s="421"/>
      <c r="B96" s="422" t="s">
        <v>216</v>
      </c>
      <c r="C96" s="422"/>
    </row>
    <row r="97" spans="1:3" x14ac:dyDescent="0.25">
      <c r="A97" s="421"/>
      <c r="B97" s="93" t="s">
        <v>217</v>
      </c>
    </row>
    <row r="98" spans="1:3" ht="141" customHeight="1" x14ac:dyDescent="0.25">
      <c r="A98" s="421"/>
      <c r="B98" s="423"/>
      <c r="C98" s="424"/>
    </row>
  </sheetData>
  <sheetProtection sheet="1" objects="1" scenarios="1"/>
  <mergeCells count="10">
    <mergeCell ref="B96:C96"/>
    <mergeCell ref="B98:C98"/>
    <mergeCell ref="E2:J4"/>
    <mergeCell ref="E1:J1"/>
    <mergeCell ref="B95:C95"/>
    <mergeCell ref="B94:C94"/>
    <mergeCell ref="B18:C18"/>
    <mergeCell ref="B2:C2"/>
    <mergeCell ref="B3:C3"/>
    <mergeCell ref="B5:C5"/>
  </mergeCells>
  <pageMargins left="0.39370078740157483" right="0.19685039370078741" top="0.78740157480314965" bottom="0.78740157480314965" header="0.31496062992125984" footer="0.31496062992125984"/>
  <pageSetup paperSize="9" orientation="portrait" verticalDpi="0" r:id="rId1"/>
  <rowBreaks count="2" manualBreakCount="2">
    <brk id="43" min="1" max="2" man="1"/>
    <brk id="92" min="1"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
  <sheetViews>
    <sheetView showGridLines="0" zoomScaleNormal="100" workbookViewId="0"/>
  </sheetViews>
  <sheetFormatPr baseColWidth="10" defaultRowHeight="15" x14ac:dyDescent="0.25"/>
  <cols>
    <col min="1" max="1" width="7.7109375" customWidth="1"/>
    <col min="2" max="2" width="18.7109375" customWidth="1"/>
    <col min="3" max="3" width="34.7109375" customWidth="1"/>
    <col min="4" max="5" width="9.7109375" customWidth="1"/>
    <col min="6" max="6" width="7.7109375" customWidth="1"/>
    <col min="7" max="7" width="1.7109375" customWidth="1"/>
    <col min="8" max="8" width="11.42578125" customWidth="1"/>
    <col min="12" max="12" width="14.42578125" customWidth="1"/>
  </cols>
  <sheetData>
    <row r="2" spans="2:2" x14ac:dyDescent="0.25">
      <c r="B2" t="s">
        <v>210</v>
      </c>
    </row>
  </sheetData>
  <pageMargins left="0.59055118110236227" right="0.31496062992125984" top="0.39370078740157483"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4"/>
  <sheetViews>
    <sheetView topLeftCell="S13" zoomScaleNormal="100" workbookViewId="0">
      <selection activeCell="AZ34" sqref="AZ34"/>
    </sheetView>
  </sheetViews>
  <sheetFormatPr baseColWidth="10" defaultRowHeight="15" x14ac:dyDescent="0.25"/>
  <cols>
    <col min="1" max="1" width="1.5703125" customWidth="1"/>
    <col min="2" max="2" width="1.7109375" customWidth="1"/>
    <col min="3" max="4" width="7.140625" customWidth="1"/>
    <col min="5" max="5" width="1.5703125" customWidth="1"/>
    <col min="6" max="24" width="3.5703125" customWidth="1"/>
    <col min="25" max="26" width="4.28515625" customWidth="1"/>
    <col min="27" max="27" width="5.5703125" customWidth="1"/>
    <col min="28" max="28" width="1.85546875" customWidth="1"/>
    <col min="29" max="42" width="3.5703125" customWidth="1"/>
    <col min="43" max="45" width="4.140625" customWidth="1"/>
    <col min="47" max="47" width="22.7109375" customWidth="1"/>
    <col min="48" max="51" width="7.85546875" style="194" customWidth="1"/>
    <col min="52" max="52" width="36" customWidth="1"/>
    <col min="53" max="54" width="7.85546875" customWidth="1"/>
  </cols>
  <sheetData>
    <row r="1" spans="2:45" ht="15.75" thickBot="1" x14ac:dyDescent="0.3"/>
    <row r="2" spans="2:45" x14ac:dyDescent="0.25">
      <c r="B2" s="1"/>
      <c r="C2" s="2"/>
      <c r="D2" s="2"/>
      <c r="E2" s="3"/>
    </row>
    <row r="3" spans="2:45" x14ac:dyDescent="0.25">
      <c r="B3" s="4"/>
      <c r="C3" s="5" t="s">
        <v>48</v>
      </c>
      <c r="D3" s="6"/>
      <c r="E3" s="7"/>
    </row>
    <row r="4" spans="2:45" x14ac:dyDescent="0.25">
      <c r="B4" s="4"/>
      <c r="C4" s="5"/>
      <c r="D4" s="6"/>
      <c r="E4" s="7"/>
    </row>
    <row r="5" spans="2:45" x14ac:dyDescent="0.25">
      <c r="B5" s="4"/>
      <c r="C5" s="8" t="s">
        <v>49</v>
      </c>
      <c r="D5" s="8" t="s">
        <v>11</v>
      </c>
      <c r="E5" s="7"/>
    </row>
    <row r="6" spans="2:45" x14ac:dyDescent="0.25">
      <c r="B6" s="4"/>
      <c r="C6" s="6">
        <v>0</v>
      </c>
      <c r="D6" s="6">
        <v>6</v>
      </c>
      <c r="E6" s="7"/>
    </row>
    <row r="7" spans="2:45" x14ac:dyDescent="0.25">
      <c r="B7" s="4"/>
      <c r="C7" s="6">
        <v>20</v>
      </c>
      <c r="D7" s="6">
        <v>5</v>
      </c>
      <c r="E7" s="7"/>
    </row>
    <row r="8" spans="2:45" x14ac:dyDescent="0.25">
      <c r="B8" s="4"/>
      <c r="C8" s="6">
        <v>40</v>
      </c>
      <c r="D8" s="6">
        <v>4</v>
      </c>
      <c r="E8" s="7"/>
    </row>
    <row r="9" spans="2:45" x14ac:dyDescent="0.25">
      <c r="B9" s="4"/>
      <c r="C9" s="6">
        <v>60</v>
      </c>
      <c r="D9" s="6">
        <v>3</v>
      </c>
      <c r="E9" s="7"/>
    </row>
    <row r="10" spans="2:45" x14ac:dyDescent="0.25">
      <c r="B10" s="4"/>
      <c r="C10" s="6">
        <v>75</v>
      </c>
      <c r="D10" s="6">
        <v>2</v>
      </c>
      <c r="E10" s="7"/>
    </row>
    <row r="11" spans="2:45" x14ac:dyDescent="0.25">
      <c r="B11" s="4"/>
      <c r="C11" s="6">
        <v>93</v>
      </c>
      <c r="D11" s="6">
        <v>1</v>
      </c>
      <c r="E11" s="7"/>
    </row>
    <row r="12" spans="2:45" ht="15.75" thickBot="1" x14ac:dyDescent="0.3">
      <c r="B12" s="9"/>
      <c r="C12" s="10"/>
      <c r="D12" s="10"/>
      <c r="E12" s="11"/>
    </row>
    <row r="16" spans="2:45" ht="31.5" customHeight="1" x14ac:dyDescent="0.25">
      <c r="F16" s="356" t="s">
        <v>57</v>
      </c>
      <c r="G16" s="357"/>
      <c r="H16" s="174" t="s">
        <v>27</v>
      </c>
      <c r="I16" s="175"/>
      <c r="J16" s="175"/>
      <c r="K16" s="175"/>
      <c r="L16" s="175"/>
      <c r="M16" s="175"/>
      <c r="N16" s="175"/>
      <c r="O16" s="175"/>
      <c r="P16" s="175"/>
      <c r="Q16" s="175"/>
      <c r="R16" s="175"/>
      <c r="S16" s="175"/>
      <c r="T16" s="175"/>
      <c r="U16" s="175"/>
      <c r="V16" s="175"/>
      <c r="W16" s="175"/>
      <c r="X16" s="175"/>
      <c r="Y16" s="175"/>
      <c r="Z16" s="175"/>
      <c r="AA16" s="176"/>
      <c r="AB16" s="20"/>
      <c r="AC16" s="180" t="s">
        <v>40</v>
      </c>
      <c r="AD16" s="178"/>
      <c r="AE16" s="178"/>
      <c r="AF16" s="178"/>
      <c r="AG16" s="178"/>
      <c r="AH16" s="178"/>
      <c r="AI16" s="178"/>
      <c r="AJ16" s="178"/>
      <c r="AK16" s="178"/>
      <c r="AL16" s="178"/>
      <c r="AM16" s="178"/>
      <c r="AN16" s="178"/>
      <c r="AO16" s="178"/>
      <c r="AP16" s="178"/>
      <c r="AQ16" s="178"/>
      <c r="AR16" s="178"/>
      <c r="AS16" s="179"/>
    </row>
    <row r="17" spans="1:54" ht="27" customHeight="1" x14ac:dyDescent="0.25">
      <c r="F17" s="358"/>
      <c r="G17" s="359"/>
      <c r="H17" s="177" t="s">
        <v>0</v>
      </c>
      <c r="I17" s="178"/>
      <c r="J17" s="178"/>
      <c r="K17" s="178"/>
      <c r="L17" s="178"/>
      <c r="M17" s="178"/>
      <c r="N17" s="178"/>
      <c r="O17" s="178"/>
      <c r="P17" s="178"/>
      <c r="Q17" s="178"/>
      <c r="R17" s="178"/>
      <c r="S17" s="178"/>
      <c r="T17" s="178"/>
      <c r="U17" s="178"/>
      <c r="V17" s="178"/>
      <c r="W17" s="178"/>
      <c r="X17" s="179"/>
      <c r="Y17" s="364" t="s">
        <v>4</v>
      </c>
      <c r="Z17" s="365"/>
      <c r="AA17" s="366"/>
      <c r="AB17" s="20"/>
      <c r="AC17" s="177" t="s">
        <v>0</v>
      </c>
      <c r="AD17" s="178"/>
      <c r="AE17" s="178"/>
      <c r="AF17" s="178"/>
      <c r="AG17" s="178"/>
      <c r="AH17" s="178"/>
      <c r="AI17" s="178"/>
      <c r="AJ17" s="178"/>
      <c r="AK17" s="178"/>
      <c r="AL17" s="178"/>
      <c r="AM17" s="178"/>
      <c r="AN17" s="178"/>
      <c r="AO17" s="178"/>
      <c r="AP17" s="179"/>
      <c r="AQ17" s="364" t="s">
        <v>4</v>
      </c>
      <c r="AR17" s="365"/>
      <c r="AS17" s="366"/>
    </row>
    <row r="18" spans="1:54" ht="15" customHeight="1" x14ac:dyDescent="0.25">
      <c r="F18" s="21" t="s">
        <v>9</v>
      </c>
      <c r="G18" s="22" t="s">
        <v>10</v>
      </c>
      <c r="H18" s="23">
        <v>1</v>
      </c>
      <c r="I18" s="24">
        <v>8</v>
      </c>
      <c r="J18" s="24">
        <v>2</v>
      </c>
      <c r="K18" s="24" t="s">
        <v>28</v>
      </c>
      <c r="L18" s="24" t="s">
        <v>29</v>
      </c>
      <c r="M18" s="24" t="s">
        <v>30</v>
      </c>
      <c r="N18" s="24" t="s">
        <v>31</v>
      </c>
      <c r="O18" s="24" t="s">
        <v>32</v>
      </c>
      <c r="P18" s="24" t="s">
        <v>36</v>
      </c>
      <c r="Q18" s="24" t="s">
        <v>38</v>
      </c>
      <c r="R18" s="24">
        <v>9</v>
      </c>
      <c r="S18" s="24">
        <v>10</v>
      </c>
      <c r="T18" s="24" t="s">
        <v>33</v>
      </c>
      <c r="U18" s="24" t="s">
        <v>34</v>
      </c>
      <c r="V18" s="24" t="s">
        <v>35</v>
      </c>
      <c r="W18" s="24" t="s">
        <v>37</v>
      </c>
      <c r="X18" s="373" t="s">
        <v>39</v>
      </c>
      <c r="Y18" s="25" t="s">
        <v>68</v>
      </c>
      <c r="Z18" s="26" t="s">
        <v>69</v>
      </c>
      <c r="AA18" s="383" t="s">
        <v>70</v>
      </c>
      <c r="AB18" s="20"/>
      <c r="AC18" s="27">
        <v>1</v>
      </c>
      <c r="AD18" s="24">
        <v>3</v>
      </c>
      <c r="AE18" s="24">
        <v>5</v>
      </c>
      <c r="AF18" s="181">
        <v>7</v>
      </c>
      <c r="AG18" s="24">
        <v>12</v>
      </c>
      <c r="AH18" s="24">
        <v>2</v>
      </c>
      <c r="AI18" s="24">
        <v>4</v>
      </c>
      <c r="AJ18" s="24">
        <v>6</v>
      </c>
      <c r="AK18" s="181">
        <v>7</v>
      </c>
      <c r="AL18" s="24">
        <v>8</v>
      </c>
      <c r="AM18" s="24">
        <v>9</v>
      </c>
      <c r="AN18" s="24">
        <v>10</v>
      </c>
      <c r="AO18" s="24">
        <v>11</v>
      </c>
      <c r="AP18" s="373" t="s">
        <v>39</v>
      </c>
      <c r="AQ18" s="21" t="s">
        <v>68</v>
      </c>
      <c r="AR18" s="22" t="s">
        <v>69</v>
      </c>
      <c r="AS18" s="383" t="s">
        <v>70</v>
      </c>
    </row>
    <row r="19" spans="1:54" ht="67.5" x14ac:dyDescent="0.25">
      <c r="F19" s="28" t="s">
        <v>7</v>
      </c>
      <c r="G19" s="29" t="s">
        <v>8</v>
      </c>
      <c r="H19" s="30"/>
      <c r="I19" s="31"/>
      <c r="J19" s="31"/>
      <c r="K19" s="31"/>
      <c r="L19" s="31"/>
      <c r="M19" s="31"/>
      <c r="N19" s="31"/>
      <c r="O19" s="31"/>
      <c r="P19" s="31"/>
      <c r="Q19" s="31"/>
      <c r="R19" s="32"/>
      <c r="S19" s="31"/>
      <c r="T19" s="31"/>
      <c r="U19" s="31"/>
      <c r="V19" s="31"/>
      <c r="W19" s="31"/>
      <c r="X19" s="374"/>
      <c r="Y19" s="28"/>
      <c r="Z19" s="29"/>
      <c r="AA19" s="384"/>
      <c r="AB19" s="20"/>
      <c r="AC19" s="33"/>
      <c r="AD19" s="31"/>
      <c r="AE19" s="31"/>
      <c r="AF19" s="171"/>
      <c r="AG19" s="31"/>
      <c r="AH19" s="32"/>
      <c r="AI19" s="31"/>
      <c r="AJ19" s="31"/>
      <c r="AK19" s="171"/>
      <c r="AL19" s="31"/>
      <c r="AM19" s="31"/>
      <c r="AN19" s="31"/>
      <c r="AO19" s="31"/>
      <c r="AP19" s="374"/>
      <c r="AQ19" s="28"/>
      <c r="AR19" s="29"/>
      <c r="AS19" s="384"/>
    </row>
    <row r="20" spans="1:54" x14ac:dyDescent="0.25">
      <c r="A20" s="409" t="s">
        <v>109</v>
      </c>
      <c r="B20" s="409"/>
      <c r="C20" s="409"/>
      <c r="D20" s="409"/>
      <c r="E20" s="409"/>
      <c r="F20" s="409"/>
      <c r="G20" s="411"/>
      <c r="H20" s="187"/>
      <c r="I20" s="188"/>
      <c r="J20" s="186"/>
      <c r="K20" s="186"/>
      <c r="L20" s="186"/>
      <c r="M20" s="186"/>
      <c r="N20" s="186"/>
      <c r="O20" s="186"/>
      <c r="P20" s="186"/>
      <c r="Q20" s="186"/>
      <c r="R20" s="186"/>
      <c r="S20" s="188"/>
      <c r="T20" s="186"/>
      <c r="U20" s="186"/>
      <c r="V20" s="188"/>
      <c r="W20" s="188"/>
      <c r="X20" s="186"/>
      <c r="Y20" s="166"/>
      <c r="Z20" s="166"/>
      <c r="AA20" s="167"/>
      <c r="AB20" s="36"/>
      <c r="AC20" s="192"/>
      <c r="AD20" s="191"/>
      <c r="AE20" s="191"/>
      <c r="AF20" s="191"/>
      <c r="AG20" s="186"/>
      <c r="AH20" s="191"/>
      <c r="AI20" s="191"/>
      <c r="AJ20" s="191"/>
      <c r="AK20" s="191"/>
      <c r="AL20" s="186"/>
      <c r="AM20" s="186"/>
      <c r="AN20" s="191"/>
      <c r="AO20" s="191"/>
      <c r="AP20" s="186"/>
      <c r="AQ20" s="91"/>
      <c r="AR20" s="91"/>
      <c r="AS20" s="92"/>
    </row>
    <row r="21" spans="1:54" x14ac:dyDescent="0.25">
      <c r="A21" s="409" t="s">
        <v>110</v>
      </c>
      <c r="B21" s="409"/>
      <c r="C21" s="409"/>
      <c r="D21" s="409"/>
      <c r="E21" s="409"/>
      <c r="F21" s="409"/>
      <c r="G21" s="411"/>
      <c r="H21" s="40">
        <v>5</v>
      </c>
      <c r="I21" s="41">
        <v>3</v>
      </c>
      <c r="J21" s="41">
        <v>4</v>
      </c>
      <c r="K21" s="41">
        <v>1</v>
      </c>
      <c r="L21" s="41">
        <v>2</v>
      </c>
      <c r="M21" s="41">
        <v>3</v>
      </c>
      <c r="N21" s="41">
        <v>1</v>
      </c>
      <c r="O21" s="41">
        <v>3</v>
      </c>
      <c r="P21" s="41">
        <v>4</v>
      </c>
      <c r="Q21" s="41">
        <v>2</v>
      </c>
      <c r="R21" s="41">
        <v>3</v>
      </c>
      <c r="S21" s="41">
        <v>7</v>
      </c>
      <c r="T21" s="41">
        <v>1</v>
      </c>
      <c r="U21" s="41">
        <v>1</v>
      </c>
      <c r="V21" s="41">
        <v>3</v>
      </c>
      <c r="W21" s="41">
        <v>2</v>
      </c>
      <c r="X21" s="42">
        <v>5</v>
      </c>
      <c r="Y21" s="195">
        <v>50</v>
      </c>
      <c r="Z21" s="196">
        <v>50</v>
      </c>
      <c r="AA21" s="43">
        <v>50</v>
      </c>
      <c r="AB21" s="20"/>
      <c r="AC21" s="40">
        <v>3</v>
      </c>
      <c r="AD21" s="41">
        <v>4</v>
      </c>
      <c r="AE21" s="41">
        <v>2</v>
      </c>
      <c r="AF21" s="172">
        <v>1</v>
      </c>
      <c r="AG21" s="41">
        <v>8</v>
      </c>
      <c r="AH21" s="41">
        <v>5</v>
      </c>
      <c r="AI21" s="41">
        <v>3</v>
      </c>
      <c r="AJ21" s="41">
        <v>6</v>
      </c>
      <c r="AK21" s="172">
        <v>1</v>
      </c>
      <c r="AL21" s="41">
        <v>2</v>
      </c>
      <c r="AM21" s="41">
        <v>2</v>
      </c>
      <c r="AN21" s="41">
        <v>3</v>
      </c>
      <c r="AO21" s="41">
        <v>6</v>
      </c>
      <c r="AP21" s="42">
        <v>5</v>
      </c>
      <c r="AQ21" s="195">
        <v>50</v>
      </c>
      <c r="AR21" s="196">
        <v>50</v>
      </c>
      <c r="AS21" s="43">
        <v>50</v>
      </c>
    </row>
    <row r="22" spans="1:54" x14ac:dyDescent="0.25">
      <c r="A22" s="409" t="s">
        <v>111</v>
      </c>
      <c r="B22" s="409"/>
      <c r="C22" s="409"/>
      <c r="D22" s="409"/>
      <c r="E22" s="409"/>
      <c r="F22" s="409"/>
      <c r="G22" s="409"/>
      <c r="H22" s="168">
        <f>Meldedaten!$E$27</f>
        <v>1</v>
      </c>
      <c r="I22" s="168"/>
      <c r="J22" s="168"/>
      <c r="K22" s="168"/>
      <c r="L22" s="168"/>
      <c r="M22" s="168"/>
      <c r="N22" s="168"/>
      <c r="O22" s="168"/>
      <c r="P22" s="168"/>
      <c r="Q22" s="168"/>
      <c r="R22" s="168"/>
      <c r="S22" s="168"/>
      <c r="T22" s="168"/>
      <c r="U22" s="168"/>
      <c r="V22" s="168"/>
      <c r="W22" s="168"/>
      <c r="X22" s="168"/>
      <c r="Y22" s="170">
        <f>IF(Meldedaten!E67="",0,Meldedaten!E67)</f>
        <v>1</v>
      </c>
      <c r="Z22" s="170">
        <f>IF(Meldedaten!E69="",0,Meldedaten!E69)</f>
        <v>0</v>
      </c>
      <c r="AA22" s="168">
        <f>Z22+Y22</f>
        <v>1</v>
      </c>
      <c r="AB22" s="20"/>
      <c r="AC22" s="168">
        <f>Meldedaten!$E$36</f>
        <v>1</v>
      </c>
      <c r="AD22" s="168"/>
      <c r="AE22" s="168"/>
      <c r="AF22" s="173"/>
      <c r="AG22" s="168"/>
      <c r="AH22" s="168"/>
      <c r="AI22" s="168"/>
      <c r="AJ22" s="168"/>
      <c r="AK22" s="173"/>
      <c r="AL22" s="168"/>
      <c r="AM22" s="168"/>
      <c r="AN22" s="168"/>
      <c r="AO22" s="168"/>
      <c r="AP22" s="168"/>
      <c r="AQ22" s="170">
        <f>IF(Meldedaten!E89="",0,Meldedaten!E89)</f>
        <v>0</v>
      </c>
      <c r="AR22" s="170">
        <f>IF(Meldedaten!E91="",0,Meldedaten!E91)</f>
        <v>1</v>
      </c>
      <c r="AS22" s="168">
        <f>AR22+AQ22</f>
        <v>1</v>
      </c>
    </row>
    <row r="23" spans="1:54" x14ac:dyDescent="0.25">
      <c r="A23" s="409" t="s">
        <v>112</v>
      </c>
      <c r="B23" s="409"/>
      <c r="C23" s="409"/>
      <c r="D23" s="409"/>
      <c r="E23" s="409"/>
      <c r="F23" s="409"/>
      <c r="G23" s="409"/>
      <c r="H23" s="168">
        <f>'erreichte BE'!E40</f>
        <v>5</v>
      </c>
      <c r="I23" s="168">
        <f>'erreichte BE'!R40</f>
        <v>3</v>
      </c>
      <c r="J23" s="168">
        <f>'erreichte BE'!F40</f>
        <v>4</v>
      </c>
      <c r="K23" s="168">
        <f>'erreichte BE'!G40</f>
        <v>1</v>
      </c>
      <c r="L23" s="168">
        <f>'erreichte BE'!H40</f>
        <v>2</v>
      </c>
      <c r="M23" s="168">
        <f>'erreichte BE'!I40</f>
        <v>3</v>
      </c>
      <c r="N23" s="168">
        <f>'erreichte BE'!J40</f>
        <v>1</v>
      </c>
      <c r="O23" s="168">
        <f>'erreichte BE'!K40</f>
        <v>3</v>
      </c>
      <c r="P23" s="168">
        <f>'erreichte BE'!O40</f>
        <v>4</v>
      </c>
      <c r="Q23" s="168">
        <f>'erreichte BE'!Q40</f>
        <v>2</v>
      </c>
      <c r="R23" s="168">
        <f>'erreichte BE'!S40</f>
        <v>3</v>
      </c>
      <c r="S23" s="168">
        <f>'erreichte BE'!T40</f>
        <v>7</v>
      </c>
      <c r="T23" s="168">
        <f>'erreichte BE'!L40</f>
        <v>1</v>
      </c>
      <c r="U23" s="168">
        <f>'erreichte BE'!M40</f>
        <v>1</v>
      </c>
      <c r="V23" s="168">
        <f>'erreichte BE'!N40</f>
        <v>3</v>
      </c>
      <c r="W23" s="168">
        <f>'erreichte BE'!P40</f>
        <v>2</v>
      </c>
      <c r="X23" s="168">
        <f>'erreichte BE'!U40</f>
        <v>5</v>
      </c>
      <c r="Y23" s="170">
        <f>Meldedaten!E68</f>
        <v>50</v>
      </c>
      <c r="Z23" s="170">
        <f>Meldedaten!E70</f>
        <v>0</v>
      </c>
      <c r="AA23" s="168">
        <f>Z23+Y23</f>
        <v>50</v>
      </c>
      <c r="AB23" s="20"/>
      <c r="AC23" s="168">
        <f>'erreichte BE'!Z40</f>
        <v>3</v>
      </c>
      <c r="AD23" s="168">
        <f>'erreichte BE'!AB40</f>
        <v>4</v>
      </c>
      <c r="AE23" s="168">
        <f>'erreichte BE'!AD40</f>
        <v>2</v>
      </c>
      <c r="AF23" s="173">
        <f>'erreichte BE'!AF40</f>
        <v>1</v>
      </c>
      <c r="AG23" s="168">
        <f>'erreichte BE'!AK40</f>
        <v>8</v>
      </c>
      <c r="AH23" s="168">
        <f>'erreichte BE'!AA40</f>
        <v>5</v>
      </c>
      <c r="AI23" s="168">
        <f>'erreichte BE'!AC40</f>
        <v>3</v>
      </c>
      <c r="AJ23" s="168">
        <f>'erreichte BE'!AE40</f>
        <v>6</v>
      </c>
      <c r="AK23" s="173">
        <f>'erreichte BE'!AF40</f>
        <v>1</v>
      </c>
      <c r="AL23" s="168">
        <f>'erreichte BE'!AG40</f>
        <v>2</v>
      </c>
      <c r="AM23" s="168">
        <f>'erreichte BE'!AH40</f>
        <v>2</v>
      </c>
      <c r="AN23" s="168">
        <f>'erreichte BE'!AI40</f>
        <v>3</v>
      </c>
      <c r="AO23" s="168">
        <f>'erreichte BE'!AJ40</f>
        <v>6</v>
      </c>
      <c r="AP23" s="168">
        <f>'erreichte BE'!AL40</f>
        <v>5</v>
      </c>
      <c r="AQ23" s="170">
        <f>Meldedaten!E90</f>
        <v>0</v>
      </c>
      <c r="AR23" s="170">
        <f>Meldedaten!E92</f>
        <v>50</v>
      </c>
      <c r="AS23" s="168">
        <f>AR23+AQ23</f>
        <v>50</v>
      </c>
      <c r="AT23" s="417" t="str">
        <f>"Schriftliche Abschlussprüfung 2017"&amp;CHAR(10)&amp;"Realschulabschlussprüfung Deutsch - Klasse "&amp;'erreichte BE'!C3</f>
        <v xml:space="preserve">Schriftliche Abschlussprüfung 2017
Realschulabschlussprüfung Deutsch - Klasse </v>
      </c>
      <c r="AU23" s="417"/>
      <c r="AV23" s="417"/>
      <c r="AW23" s="417"/>
      <c r="AX23" s="417"/>
    </row>
    <row r="24" spans="1:54" x14ac:dyDescent="0.25">
      <c r="A24" s="410"/>
      <c r="B24" s="410"/>
      <c r="C24" s="410"/>
      <c r="D24" s="410"/>
      <c r="E24" s="410"/>
      <c r="F24" s="410"/>
      <c r="G24" s="410"/>
      <c r="H24" s="406">
        <f>SUM(H23:I23)/(SUM(H21:I21)*H22)</f>
        <v>1</v>
      </c>
      <c r="I24" s="406"/>
      <c r="J24" s="407">
        <f>SUM(J23:R23)/(SUM(J21:R21)*H22)</f>
        <v>1</v>
      </c>
      <c r="K24" s="407"/>
      <c r="L24" s="407"/>
      <c r="M24" s="407"/>
      <c r="N24" s="407"/>
      <c r="O24" s="407"/>
      <c r="P24" s="407"/>
      <c r="Q24" s="407"/>
      <c r="R24" s="407"/>
      <c r="S24" s="189">
        <f>S23/(S21*H22)</f>
        <v>1</v>
      </c>
      <c r="T24" s="407">
        <f>SUM(T23:U23)/(SUM(T21:U21)*H22)</f>
        <v>1</v>
      </c>
      <c r="U24" s="407"/>
      <c r="V24" s="406">
        <f>SUM(V23:W23)/(SUM(V21:W21)*H22)</f>
        <v>1</v>
      </c>
      <c r="W24" s="406"/>
      <c r="X24" s="190">
        <f>X23/(X21*H22)</f>
        <v>1</v>
      </c>
      <c r="Y24" s="183">
        <f>Y23/(Y21*Y22)</f>
        <v>1</v>
      </c>
      <c r="Z24" s="183" t="e">
        <f>Z23/(Z21*Z22)</f>
        <v>#DIV/0!</v>
      </c>
      <c r="AA24" s="182">
        <f>AA23/(AA21*AA22)</f>
        <v>1</v>
      </c>
      <c r="AB24" s="184"/>
      <c r="AC24" s="408">
        <f>SUM(AC23:AF23)/(SUM(AC21:AF21)*$AC$22)</f>
        <v>1</v>
      </c>
      <c r="AD24" s="408"/>
      <c r="AE24" s="408"/>
      <c r="AF24" s="408"/>
      <c r="AG24" s="190">
        <f>AG23/(AG21*$AC$22)</f>
        <v>1</v>
      </c>
      <c r="AH24" s="408">
        <f>SUM(AH23:AK23)/(SUM(AH21:AK21)*$AC$22)</f>
        <v>1</v>
      </c>
      <c r="AI24" s="408"/>
      <c r="AJ24" s="408"/>
      <c r="AK24" s="408"/>
      <c r="AL24" s="407">
        <f>SUM(AL23:AM23)/(SUM(AL21:AM21)*$AC$22)</f>
        <v>1</v>
      </c>
      <c r="AM24" s="407"/>
      <c r="AN24" s="408">
        <f>SUM(AN23:AO23)/(SUM(AN21:AO21)*$AC$22)</f>
        <v>1</v>
      </c>
      <c r="AO24" s="408"/>
      <c r="AP24" s="190">
        <f>AP23/(AP21*$AC$22)</f>
        <v>1</v>
      </c>
      <c r="AQ24" s="183" t="e">
        <f>AQ23/(AQ21*AQ22)</f>
        <v>#DIV/0!</v>
      </c>
      <c r="AR24" s="183">
        <f>AR23/(AR21*AR22)</f>
        <v>1</v>
      </c>
      <c r="AS24" s="182">
        <f>AS23/(AS21*AS22)</f>
        <v>1</v>
      </c>
      <c r="AT24" s="417"/>
      <c r="AU24" s="417"/>
      <c r="AV24" s="417"/>
      <c r="AW24" s="417"/>
      <c r="AX24" s="417"/>
    </row>
    <row r="25" spans="1:54" ht="15.75" thickBot="1" x14ac:dyDescent="0.3">
      <c r="A25" s="410"/>
      <c r="B25" s="410"/>
      <c r="C25" s="410"/>
      <c r="D25" s="410"/>
      <c r="E25" s="410"/>
      <c r="F25" s="410"/>
      <c r="G25" s="410"/>
      <c r="H25" s="168"/>
      <c r="I25" s="168"/>
      <c r="J25" s="168"/>
      <c r="K25" s="168"/>
      <c r="L25" s="168"/>
      <c r="M25" s="168"/>
      <c r="N25" s="168"/>
      <c r="O25" s="168"/>
      <c r="P25" s="168"/>
      <c r="Q25" s="168"/>
      <c r="R25" s="168"/>
      <c r="S25" s="168"/>
      <c r="T25" s="168"/>
      <c r="U25" s="168"/>
      <c r="V25" s="168"/>
      <c r="W25" s="168"/>
      <c r="X25" s="168"/>
      <c r="Y25" s="170"/>
      <c r="Z25" s="170"/>
      <c r="AA25" s="168"/>
      <c r="AB25" s="20"/>
      <c r="AC25" s="168"/>
      <c r="AD25" s="168"/>
      <c r="AE25" s="168"/>
      <c r="AF25" s="168"/>
      <c r="AG25" s="168"/>
      <c r="AH25" s="168"/>
      <c r="AI25" s="168"/>
      <c r="AJ25" s="168"/>
      <c r="AK25" s="168"/>
      <c r="AL25" s="168"/>
      <c r="AM25" s="168"/>
      <c r="AN25" s="168"/>
      <c r="AO25" s="168"/>
      <c r="AP25" s="168"/>
      <c r="AQ25" s="170"/>
      <c r="AR25" s="170"/>
      <c r="AS25" s="168"/>
      <c r="AT25" s="417"/>
      <c r="AU25" s="417"/>
      <c r="AV25" s="417"/>
      <c r="AW25" s="417"/>
      <c r="AX25" s="417"/>
    </row>
    <row r="26" spans="1:54" x14ac:dyDescent="0.25">
      <c r="AS26" s="216" t="s">
        <v>137</v>
      </c>
      <c r="AT26" s="198"/>
      <c r="AU26" s="199"/>
      <c r="AV26" s="200"/>
      <c r="AW26" s="201"/>
      <c r="AY26" s="216" t="s">
        <v>138</v>
      </c>
      <c r="AZ26" s="198"/>
      <c r="BA26" s="199"/>
      <c r="BB26" s="214"/>
    </row>
    <row r="27" spans="1:54" x14ac:dyDescent="0.25">
      <c r="AS27" s="202"/>
      <c r="AT27" s="203"/>
      <c r="AU27" s="203"/>
      <c r="AV27" s="204" t="s">
        <v>7</v>
      </c>
      <c r="AW27" s="205" t="s">
        <v>8</v>
      </c>
      <c r="AY27" s="223"/>
      <c r="AZ27" s="169"/>
      <c r="BA27" s="225" t="s">
        <v>7</v>
      </c>
      <c r="BB27" s="226" t="s">
        <v>8</v>
      </c>
    </row>
    <row r="28" spans="1:54" ht="21.75" customHeight="1" x14ac:dyDescent="0.25">
      <c r="H28" s="193"/>
      <c r="AS28" s="202"/>
      <c r="AT28" s="414" t="s">
        <v>125</v>
      </c>
      <c r="AU28" s="206" t="s">
        <v>116</v>
      </c>
      <c r="AV28" s="207">
        <f>H24</f>
        <v>1</v>
      </c>
      <c r="AW28" s="208">
        <f>AC24</f>
        <v>1</v>
      </c>
      <c r="AY28" s="227"/>
      <c r="AZ28" s="228" t="s">
        <v>127</v>
      </c>
      <c r="BA28" s="229">
        <f>H24</f>
        <v>1</v>
      </c>
      <c r="BB28" s="230">
        <f>AC24</f>
        <v>1</v>
      </c>
    </row>
    <row r="29" spans="1:54" ht="21.75" customHeight="1" x14ac:dyDescent="0.25">
      <c r="J29" t="s">
        <v>102</v>
      </c>
      <c r="AS29" s="202"/>
      <c r="AT29" s="414"/>
      <c r="AU29" s="206" t="s">
        <v>117</v>
      </c>
      <c r="AV29" s="207">
        <f>J24</f>
        <v>1</v>
      </c>
      <c r="AW29" s="208"/>
      <c r="AY29" s="227"/>
      <c r="AZ29" s="228" t="s">
        <v>128</v>
      </c>
      <c r="BA29" s="229">
        <f>J24</f>
        <v>1</v>
      </c>
      <c r="BB29" s="284">
        <f>BA29</f>
        <v>1</v>
      </c>
    </row>
    <row r="30" spans="1:54" ht="21.75" customHeight="1" x14ac:dyDescent="0.25">
      <c r="J30" t="s">
        <v>103</v>
      </c>
      <c r="AS30" s="202"/>
      <c r="AT30" s="414"/>
      <c r="AU30" s="206" t="s">
        <v>118</v>
      </c>
      <c r="AV30" s="207"/>
      <c r="AW30" s="208">
        <f>AH24</f>
        <v>1</v>
      </c>
      <c r="AY30" s="227"/>
      <c r="AZ30" s="228" t="s">
        <v>129</v>
      </c>
      <c r="BA30" s="285">
        <f>BB30</f>
        <v>1</v>
      </c>
      <c r="BB30" s="230">
        <f>AH24</f>
        <v>1</v>
      </c>
    </row>
    <row r="31" spans="1:54" ht="21.75" customHeight="1" x14ac:dyDescent="0.25">
      <c r="J31" t="s">
        <v>107</v>
      </c>
      <c r="AS31" s="202"/>
      <c r="AT31" s="209" t="s">
        <v>122</v>
      </c>
      <c r="AU31" s="206" t="s">
        <v>104</v>
      </c>
      <c r="AV31" s="207">
        <f>S24</f>
        <v>1</v>
      </c>
      <c r="AW31" s="208">
        <f>AG24</f>
        <v>1</v>
      </c>
      <c r="AY31" s="223"/>
      <c r="AZ31" s="224"/>
      <c r="BA31" s="219" t="s">
        <v>7</v>
      </c>
      <c r="BB31" s="220" t="s">
        <v>8</v>
      </c>
    </row>
    <row r="32" spans="1:54" ht="21.75" customHeight="1" x14ac:dyDescent="0.25">
      <c r="J32" t="s">
        <v>104</v>
      </c>
      <c r="AS32" s="202"/>
      <c r="AT32" s="415" t="s">
        <v>100</v>
      </c>
      <c r="AU32" s="206" t="s">
        <v>119</v>
      </c>
      <c r="AV32" s="207">
        <f>T24</f>
        <v>1</v>
      </c>
      <c r="AW32" s="205"/>
      <c r="AY32" s="217"/>
      <c r="AZ32" s="218" t="s">
        <v>130</v>
      </c>
      <c r="BA32" s="221">
        <f>S24</f>
        <v>1</v>
      </c>
      <c r="BB32" s="222">
        <f>AG24</f>
        <v>1</v>
      </c>
    </row>
    <row r="33" spans="7:54" ht="21.75" customHeight="1" x14ac:dyDescent="0.25">
      <c r="J33" t="s">
        <v>105</v>
      </c>
      <c r="AS33" s="202"/>
      <c r="AT33" s="415"/>
      <c r="AU33" s="206" t="s">
        <v>126</v>
      </c>
      <c r="AV33" s="207">
        <f>X24</f>
        <v>1</v>
      </c>
      <c r="AW33" s="208">
        <f>AP24</f>
        <v>1</v>
      </c>
      <c r="AY33" s="223"/>
      <c r="AZ33" s="169"/>
      <c r="BA33" s="231" t="s">
        <v>7</v>
      </c>
      <c r="BB33" s="232" t="s">
        <v>8</v>
      </c>
    </row>
    <row r="34" spans="7:54" ht="21.75" customHeight="1" x14ac:dyDescent="0.25">
      <c r="J34" t="s">
        <v>106</v>
      </c>
      <c r="AS34" s="202"/>
      <c r="AT34" s="415"/>
      <c r="AU34" s="206" t="s">
        <v>120</v>
      </c>
      <c r="AV34" s="207">
        <f>V24</f>
        <v>1</v>
      </c>
      <c r="AW34" s="208">
        <f>AL24</f>
        <v>1</v>
      </c>
      <c r="AY34" s="233"/>
      <c r="AZ34" s="234" t="s">
        <v>131</v>
      </c>
      <c r="BA34" s="235">
        <f>T24</f>
        <v>1</v>
      </c>
      <c r="BB34" s="284">
        <f>BB36</f>
        <v>1</v>
      </c>
    </row>
    <row r="35" spans="7:54" ht="21.75" customHeight="1" thickBot="1" x14ac:dyDescent="0.3">
      <c r="J35" t="s">
        <v>108</v>
      </c>
      <c r="AS35" s="210"/>
      <c r="AT35" s="416"/>
      <c r="AU35" s="211" t="s">
        <v>121</v>
      </c>
      <c r="AV35" s="212"/>
      <c r="AW35" s="213">
        <f>AN24</f>
        <v>1</v>
      </c>
      <c r="AY35" s="233"/>
      <c r="AZ35" s="234" t="s">
        <v>126</v>
      </c>
      <c r="BA35" s="235">
        <f>X24</f>
        <v>1</v>
      </c>
      <c r="BB35" s="236">
        <f>AP24</f>
        <v>1</v>
      </c>
    </row>
    <row r="36" spans="7:54" ht="21.75" customHeight="1" thickBot="1" x14ac:dyDescent="0.3">
      <c r="J36" t="s">
        <v>101</v>
      </c>
      <c r="AY36" s="233"/>
      <c r="AZ36" s="234" t="s">
        <v>132</v>
      </c>
      <c r="BA36" s="235">
        <f>V24</f>
        <v>1</v>
      </c>
      <c r="BB36" s="236">
        <f>AL24</f>
        <v>1</v>
      </c>
    </row>
    <row r="37" spans="7:54" ht="21.75" customHeight="1" thickBot="1" x14ac:dyDescent="0.3">
      <c r="G37" s="193"/>
      <c r="AT37" s="216" t="s">
        <v>134</v>
      </c>
      <c r="AU37" s="214"/>
      <c r="AY37" s="237"/>
      <c r="AZ37" s="238" t="s">
        <v>133</v>
      </c>
      <c r="BA37" s="286">
        <f>BA35</f>
        <v>1</v>
      </c>
      <c r="BB37" s="239">
        <f>AN24</f>
        <v>1</v>
      </c>
    </row>
    <row r="38" spans="7:54" x14ac:dyDescent="0.25">
      <c r="I38" t="s">
        <v>98</v>
      </c>
      <c r="AT38" s="202">
        <v>1</v>
      </c>
      <c r="AU38" s="205">
        <f>AA22</f>
        <v>1</v>
      </c>
    </row>
    <row r="39" spans="7:54" ht="15.75" thickBot="1" x14ac:dyDescent="0.3">
      <c r="I39" t="s">
        <v>99</v>
      </c>
      <c r="AT39" s="210">
        <v>2</v>
      </c>
      <c r="AU39" s="215">
        <f>AS22</f>
        <v>1</v>
      </c>
    </row>
    <row r="40" spans="7:54" ht="15.75" thickBot="1" x14ac:dyDescent="0.3">
      <c r="I40" t="s">
        <v>100</v>
      </c>
      <c r="AU40" s="194"/>
    </row>
    <row r="41" spans="7:54" x14ac:dyDescent="0.25">
      <c r="AT41" s="216" t="s">
        <v>136</v>
      </c>
      <c r="AU41" s="200"/>
      <c r="AV41" s="201"/>
    </row>
    <row r="42" spans="7:54" x14ac:dyDescent="0.25">
      <c r="AT42" s="418" t="s">
        <v>7</v>
      </c>
      <c r="AU42" s="204" t="s">
        <v>115</v>
      </c>
      <c r="AV42" s="208">
        <f>AA24</f>
        <v>1</v>
      </c>
    </row>
    <row r="43" spans="7:54" x14ac:dyDescent="0.25">
      <c r="AT43" s="418"/>
      <c r="AU43" s="204" t="s">
        <v>113</v>
      </c>
      <c r="AV43" s="208">
        <f>Y24</f>
        <v>1</v>
      </c>
    </row>
    <row r="44" spans="7:54" x14ac:dyDescent="0.25">
      <c r="AT44" s="418"/>
      <c r="AU44" s="204" t="s">
        <v>114</v>
      </c>
      <c r="AV44" s="208" t="e">
        <f>Z24</f>
        <v>#DIV/0!</v>
      </c>
    </row>
    <row r="45" spans="7:54" x14ac:dyDescent="0.25">
      <c r="X45" s="169"/>
      <c r="Y45" s="169"/>
      <c r="Z45" s="169"/>
      <c r="AA45" s="169"/>
      <c r="AT45" s="418" t="s">
        <v>8</v>
      </c>
      <c r="AU45" s="204" t="s">
        <v>115</v>
      </c>
      <c r="AV45" s="208">
        <f>AS24</f>
        <v>1</v>
      </c>
    </row>
    <row r="46" spans="7:54" x14ac:dyDescent="0.25">
      <c r="AT46" s="418"/>
      <c r="AU46" s="204" t="s">
        <v>113</v>
      </c>
      <c r="AV46" s="208" t="e">
        <f>AQ24</f>
        <v>#DIV/0!</v>
      </c>
    </row>
    <row r="47" spans="7:54" ht="15.75" thickBot="1" x14ac:dyDescent="0.3">
      <c r="AT47" s="419"/>
      <c r="AU47" s="212" t="s">
        <v>114</v>
      </c>
      <c r="AV47" s="213">
        <f>AR24</f>
        <v>1</v>
      </c>
    </row>
    <row r="48" spans="7:54" ht="15.75" thickBot="1" x14ac:dyDescent="0.3"/>
    <row r="49" spans="46:48" x14ac:dyDescent="0.25">
      <c r="AT49" s="216" t="s">
        <v>135</v>
      </c>
      <c r="AU49" s="199"/>
      <c r="AV49" s="201"/>
    </row>
    <row r="50" spans="46:48" x14ac:dyDescent="0.25">
      <c r="AT50" s="412" t="s">
        <v>123</v>
      </c>
      <c r="AU50" s="204" t="s">
        <v>113</v>
      </c>
      <c r="AV50" s="205">
        <f>Y22</f>
        <v>1</v>
      </c>
    </row>
    <row r="51" spans="46:48" x14ac:dyDescent="0.25">
      <c r="AT51" s="420"/>
      <c r="AU51" s="204" t="s">
        <v>114</v>
      </c>
      <c r="AV51" s="205">
        <f>Z22</f>
        <v>0</v>
      </c>
    </row>
    <row r="52" spans="46:48" x14ac:dyDescent="0.25">
      <c r="AT52" s="412" t="s">
        <v>124</v>
      </c>
      <c r="AU52" s="204" t="s">
        <v>113</v>
      </c>
      <c r="AV52" s="205">
        <f>AQ22</f>
        <v>0</v>
      </c>
    </row>
    <row r="53" spans="46:48" ht="15.75" thickBot="1" x14ac:dyDescent="0.3">
      <c r="AT53" s="413"/>
      <c r="AU53" s="212" t="s">
        <v>114</v>
      </c>
      <c r="AV53" s="215">
        <f>AR22</f>
        <v>1</v>
      </c>
    </row>
    <row r="54" spans="46:48" x14ac:dyDescent="0.25">
      <c r="AT54" s="197"/>
    </row>
  </sheetData>
  <sortState ref="B25:AW32">
    <sortCondition ref="G25:G32"/>
  </sortState>
  <mergeCells count="28">
    <mergeCell ref="X18:X19"/>
    <mergeCell ref="AA18:AA19"/>
    <mergeCell ref="AP18:AP19"/>
    <mergeCell ref="AH24:AK24"/>
    <mergeCell ref="AL24:AM24"/>
    <mergeCell ref="AN24:AO24"/>
    <mergeCell ref="Y17:AA17"/>
    <mergeCell ref="AQ17:AS17"/>
    <mergeCell ref="AS18:AS19"/>
    <mergeCell ref="AT52:AT53"/>
    <mergeCell ref="AT28:AT30"/>
    <mergeCell ref="AT32:AT35"/>
    <mergeCell ref="AT23:AX25"/>
    <mergeCell ref="AT42:AT44"/>
    <mergeCell ref="AT45:AT47"/>
    <mergeCell ref="AT50:AT51"/>
    <mergeCell ref="A22:G22"/>
    <mergeCell ref="A23:G23"/>
    <mergeCell ref="A24:G24"/>
    <mergeCell ref="A25:G25"/>
    <mergeCell ref="F16:G17"/>
    <mergeCell ref="A21:G21"/>
    <mergeCell ref="A20:G20"/>
    <mergeCell ref="H24:I24"/>
    <mergeCell ref="J24:R24"/>
    <mergeCell ref="T24:U24"/>
    <mergeCell ref="V24:W24"/>
    <mergeCell ref="AC24:AF24"/>
  </mergeCells>
  <pageMargins left="0.7" right="0.7" top="0.78740157499999996" bottom="0.78740157499999996"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9"/>
  <sheetViews>
    <sheetView topLeftCell="O1" workbookViewId="0">
      <selection activeCell="S10" sqref="S10:T10"/>
    </sheetView>
  </sheetViews>
  <sheetFormatPr baseColWidth="10" defaultRowHeight="15" x14ac:dyDescent="0.25"/>
  <cols>
    <col min="1" max="1" width="1.5703125" customWidth="1"/>
    <col min="2" max="2" width="1.7109375" customWidth="1"/>
    <col min="3" max="4" width="7.140625" customWidth="1"/>
    <col min="5" max="5" width="1.5703125" customWidth="1"/>
    <col min="6" max="24" width="3.5703125" customWidth="1"/>
    <col min="25" max="26" width="4.28515625" customWidth="1"/>
    <col min="27" max="27" width="5.5703125" customWidth="1"/>
    <col min="28" max="28" width="1.85546875" customWidth="1"/>
    <col min="29" max="42" width="3.5703125" customWidth="1"/>
    <col min="43" max="45" width="4.140625" customWidth="1"/>
    <col min="47" max="47" width="22.7109375" customWidth="1"/>
    <col min="48" max="51" width="7.85546875" style="194" customWidth="1"/>
    <col min="52" max="52" width="36" customWidth="1"/>
    <col min="53" max="54" width="7.85546875" customWidth="1"/>
  </cols>
  <sheetData>
    <row r="1" spans="2:17" ht="15.75" thickBot="1" x14ac:dyDescent="0.3"/>
    <row r="2" spans="2:17" x14ac:dyDescent="0.25">
      <c r="B2" s="1"/>
      <c r="C2" s="2"/>
      <c r="D2" s="2"/>
      <c r="E2" s="3"/>
      <c r="Q2" t="s">
        <v>211</v>
      </c>
    </row>
    <row r="3" spans="2:17" x14ac:dyDescent="0.25">
      <c r="B3" s="4"/>
      <c r="C3" s="5" t="s">
        <v>48</v>
      </c>
      <c r="D3" s="6"/>
      <c r="E3" s="7"/>
    </row>
    <row r="4" spans="2:17" x14ac:dyDescent="0.25">
      <c r="B4" s="4"/>
      <c r="C4" s="5"/>
      <c r="D4" s="6"/>
      <c r="E4" s="7"/>
    </row>
    <row r="5" spans="2:17" x14ac:dyDescent="0.25">
      <c r="B5" s="4"/>
      <c r="C5" s="8" t="s">
        <v>49</v>
      </c>
      <c r="D5" s="8" t="s">
        <v>11</v>
      </c>
      <c r="E5" s="7"/>
    </row>
    <row r="6" spans="2:17" x14ac:dyDescent="0.25">
      <c r="B6" s="4"/>
      <c r="C6" s="6">
        <v>0</v>
      </c>
      <c r="D6" s="6">
        <v>6</v>
      </c>
      <c r="E6" s="7"/>
    </row>
    <row r="7" spans="2:17" x14ac:dyDescent="0.25">
      <c r="B7" s="4"/>
      <c r="C7" s="6">
        <v>20</v>
      </c>
      <c r="D7" s="6">
        <v>5</v>
      </c>
      <c r="E7" s="7"/>
    </row>
    <row r="8" spans="2:17" x14ac:dyDescent="0.25">
      <c r="B8" s="4"/>
      <c r="C8" s="6">
        <v>40</v>
      </c>
      <c r="D8" s="6">
        <v>4</v>
      </c>
      <c r="E8" s="7"/>
    </row>
    <row r="9" spans="2:17" x14ac:dyDescent="0.25">
      <c r="B9" s="4"/>
      <c r="C9" s="6">
        <v>60</v>
      </c>
      <c r="D9" s="6">
        <v>3</v>
      </c>
      <c r="E9" s="7"/>
    </row>
  </sheetData>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
  <sheetViews>
    <sheetView tabSelected="1" workbookViewId="0">
      <selection activeCell="G26" sqref="G26"/>
    </sheetView>
  </sheetViews>
  <sheetFormatPr baseColWidth="10" defaultRowHeight="15" x14ac:dyDescent="0.25"/>
  <cols>
    <col min="1" max="1" width="1.5703125" customWidth="1"/>
    <col min="9" max="9" width="12.5703125" customWidth="1"/>
  </cols>
  <sheetData/>
  <sheetProtection sheet="1" objects="1" scenarios="1"/>
  <pageMargins left="0.39370078740157483" right="0.39370078740157483" top="0.39370078740157483" bottom="0.39370078740157483" header="0.31496062992125984" footer="0.31496062992125984"/>
  <pageSetup paperSize="9" orientation="portrait" verticalDpi="0" r:id="rId1"/>
  <drawing r:id="rId2"/>
  <legacyDrawing r:id="rId3"/>
  <oleObjects>
    <mc:AlternateContent xmlns:mc="http://schemas.openxmlformats.org/markup-compatibility/2006">
      <mc:Choice Requires="x14">
        <oleObject progId="Dokument" shapeId="9218" r:id="rId4">
          <objectPr defaultSize="0" r:id="rId5">
            <anchor moveWithCells="1">
              <from>
                <xdr:col>0</xdr:col>
                <xdr:colOff>85725</xdr:colOff>
                <xdr:row>0</xdr:row>
                <xdr:rowOff>0</xdr:rowOff>
              </from>
              <to>
                <xdr:col>8</xdr:col>
                <xdr:colOff>771525</xdr:colOff>
                <xdr:row>51</xdr:row>
                <xdr:rowOff>76200</xdr:rowOff>
              </to>
            </anchor>
          </objectPr>
        </oleObject>
      </mc:Choice>
      <mc:Fallback>
        <oleObject progId="Dokument" shapeId="9218"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erreichte BE</vt:lpstr>
      <vt:lpstr>Diagramme Klasse</vt:lpstr>
      <vt:lpstr>Meldedaten</vt:lpstr>
      <vt:lpstr>Diagramme Schule</vt:lpstr>
      <vt:lpstr>Daten Klasse</vt:lpstr>
      <vt:lpstr>Daten Schule</vt:lpstr>
      <vt:lpstr>Anleitung</vt:lpstr>
      <vt:lpstr>'erreichte BE'!Druckbereich</vt:lpstr>
      <vt:lpstr>Meldedaten!Druckbereich</vt:lpstr>
      <vt:lpstr>Meldedaten!Drucktitel</vt:lpstr>
    </vt:vector>
  </TitlesOfParts>
  <Company>LISA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Lehmann, Angela</dc:creator>
  <cp:lastModifiedBy>Bouillon, Oliver</cp:lastModifiedBy>
  <cp:lastPrinted>2017-03-02T07:59:34Z</cp:lastPrinted>
  <dcterms:created xsi:type="dcterms:W3CDTF">2016-11-28T08:26:37Z</dcterms:created>
  <dcterms:modified xsi:type="dcterms:W3CDTF">2020-03-09T12:35:42Z</dcterms:modified>
</cp:coreProperties>
</file>