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ariann.Hanson\Desktop\Bildungsserver\Italienisch\"/>
    </mc:Choice>
  </mc:AlternateContent>
  <bookViews>
    <workbookView xWindow="0" yWindow="0" windowWidth="28800" windowHeight="12300" firstSheet="1" activeTab="1"/>
  </bookViews>
  <sheets>
    <sheet name="_Gutachtendaten" sheetId="10" state="hidden" r:id="rId1"/>
    <sheet name="Kurs" sheetId="12" r:id="rId2"/>
    <sheet name="Bewertungsschlüssel" sheetId="13" state="hidden" r:id="rId3"/>
  </sheets>
  <definedNames>
    <definedName name="_xlnm.Print_Area" localSheetId="1">Kurs!$A$1:$V$37</definedName>
  </definedNames>
  <calcPr calcId="162913"/>
</workbook>
</file>

<file path=xl/calcChain.xml><?xml version="1.0" encoding="utf-8"?>
<calcChain xmlns="http://schemas.openxmlformats.org/spreadsheetml/2006/main">
  <c r="U28" i="12" l="1"/>
  <c r="U30" i="12"/>
  <c r="T27" i="12"/>
  <c r="T28" i="12"/>
  <c r="T30" i="12"/>
  <c r="T31" i="12"/>
  <c r="S28" i="12"/>
  <c r="S30" i="12"/>
  <c r="R28" i="12"/>
  <c r="R30" i="12"/>
  <c r="P27" i="12"/>
  <c r="P28" i="12"/>
  <c r="P29" i="12"/>
  <c r="T29" i="12" s="1"/>
  <c r="P30" i="12"/>
  <c r="P31" i="12"/>
  <c r="L28" i="12"/>
  <c r="L30" i="12"/>
  <c r="L31" i="12"/>
  <c r="S31" i="12" s="1"/>
  <c r="J28" i="12"/>
  <c r="J29" i="12"/>
  <c r="L29" i="12" s="1"/>
  <c r="S29" i="12" s="1"/>
  <c r="J30" i="12"/>
  <c r="J31" i="12"/>
  <c r="D28" i="12"/>
  <c r="D29" i="12"/>
  <c r="R29" i="12" s="1"/>
  <c r="D30" i="12"/>
  <c r="D31" i="12"/>
  <c r="R31" i="12" s="1"/>
  <c r="D27" i="12"/>
  <c r="R27" i="12" s="1"/>
  <c r="J27" i="12"/>
  <c r="L27" i="12" s="1"/>
  <c r="S27" i="12" s="1"/>
  <c r="U23" i="12"/>
  <c r="U25" i="12"/>
  <c r="T23" i="12"/>
  <c r="T25" i="12"/>
  <c r="S23" i="12"/>
  <c r="S25" i="12"/>
  <c r="R23" i="12"/>
  <c r="R25" i="12"/>
  <c r="P24" i="12"/>
  <c r="T24" i="12" s="1"/>
  <c r="P25" i="12"/>
  <c r="P26" i="12"/>
  <c r="T26" i="12" s="1"/>
  <c r="L24" i="12"/>
  <c r="S24" i="12" s="1"/>
  <c r="L25" i="12"/>
  <c r="J24" i="12"/>
  <c r="J25" i="12"/>
  <c r="J26" i="12"/>
  <c r="L26" i="12" s="1"/>
  <c r="S26" i="12" s="1"/>
  <c r="D24" i="12"/>
  <c r="R24" i="12" s="1"/>
  <c r="D25" i="12"/>
  <c r="D26" i="12"/>
  <c r="R26" i="12" s="1"/>
  <c r="D23" i="12"/>
  <c r="U27" i="12" l="1"/>
  <c r="U29" i="12"/>
  <c r="U26" i="12"/>
  <c r="AG21" i="10" s="1"/>
  <c r="U24" i="12"/>
  <c r="U31" i="12"/>
  <c r="AG26" i="10" s="1"/>
  <c r="AG5" i="10"/>
  <c r="AG7" i="10"/>
  <c r="AG8" i="10"/>
  <c r="AG10" i="10"/>
  <c r="AG11" i="10"/>
  <c r="AG12" i="10"/>
  <c r="AG13" i="10"/>
  <c r="AG14" i="10"/>
  <c r="AG15" i="10"/>
  <c r="AG16" i="10"/>
  <c r="AG27" i="10"/>
  <c r="AG29" i="10"/>
  <c r="AG30" i="10"/>
  <c r="AG31" i="10"/>
  <c r="P8" i="12" l="1"/>
  <c r="O3" i="10" s="1"/>
  <c r="P9" i="12"/>
  <c r="O4" i="10" s="1"/>
  <c r="P10" i="12"/>
  <c r="P11" i="12"/>
  <c r="O6" i="10" s="1"/>
  <c r="P12" i="12"/>
  <c r="P13" i="12"/>
  <c r="O8" i="10" s="1"/>
  <c r="P14" i="12"/>
  <c r="O9" i="10" s="1"/>
  <c r="P15" i="12"/>
  <c r="P16" i="12"/>
  <c r="P17" i="12"/>
  <c r="O12" i="10" s="1"/>
  <c r="P18" i="12"/>
  <c r="O13" i="10" s="1"/>
  <c r="P19" i="12"/>
  <c r="P20" i="12"/>
  <c r="P21" i="12"/>
  <c r="P22" i="12"/>
  <c r="O17" i="10" s="1"/>
  <c r="P23" i="12"/>
  <c r="O20" i="10"/>
  <c r="O21" i="10"/>
  <c r="P32" i="12"/>
  <c r="P33" i="12"/>
  <c r="O28" i="10" s="1"/>
  <c r="P34" i="12"/>
  <c r="O29" i="10" s="1"/>
  <c r="P35" i="12"/>
  <c r="P36" i="12"/>
  <c r="O16" i="10"/>
  <c r="O24" i="10"/>
  <c r="O25" i="10"/>
  <c r="O11" i="10"/>
  <c r="O19" i="10"/>
  <c r="O27" i="10"/>
  <c r="J9" i="12"/>
  <c r="J10" i="12"/>
  <c r="J11" i="12"/>
  <c r="L11" i="12" s="1"/>
  <c r="K6" i="10" s="1"/>
  <c r="J12" i="12"/>
  <c r="J13" i="12"/>
  <c r="J14" i="12"/>
  <c r="L14" i="12" s="1"/>
  <c r="K9" i="10" s="1"/>
  <c r="J15" i="12"/>
  <c r="J16" i="12"/>
  <c r="J17" i="12"/>
  <c r="J18" i="12"/>
  <c r="J19" i="12"/>
  <c r="J20" i="12"/>
  <c r="J21" i="12"/>
  <c r="J22" i="12"/>
  <c r="L22" i="12" s="1"/>
  <c r="K17" i="10" s="1"/>
  <c r="J23" i="12"/>
  <c r="J32" i="12"/>
  <c r="J33" i="12"/>
  <c r="J34" i="12"/>
  <c r="J35" i="12"/>
  <c r="J36" i="12"/>
  <c r="L9" i="12"/>
  <c r="K4" i="10" s="1"/>
  <c r="L10" i="12"/>
  <c r="K5" i="10" s="1"/>
  <c r="L12" i="12"/>
  <c r="K7" i="10" s="1"/>
  <c r="L13" i="12"/>
  <c r="K8" i="10" s="1"/>
  <c r="L15" i="12"/>
  <c r="L16" i="12"/>
  <c r="K11" i="10" s="1"/>
  <c r="L17" i="12"/>
  <c r="K12" i="10" s="1"/>
  <c r="L18" i="12"/>
  <c r="K13" i="10" s="1"/>
  <c r="L19" i="12"/>
  <c r="K14" i="10" s="1"/>
  <c r="L20" i="12"/>
  <c r="K15" i="10" s="1"/>
  <c r="L21" i="12"/>
  <c r="K16" i="10" s="1"/>
  <c r="L23" i="12"/>
  <c r="K19" i="10"/>
  <c r="K20" i="10"/>
  <c r="K21" i="10"/>
  <c r="K22" i="10"/>
  <c r="K23" i="10"/>
  <c r="K24" i="10"/>
  <c r="K25" i="10"/>
  <c r="L32" i="12"/>
  <c r="K27" i="10" s="1"/>
  <c r="L33" i="12"/>
  <c r="K28" i="10" s="1"/>
  <c r="L34" i="12"/>
  <c r="K29" i="10" s="1"/>
  <c r="L35" i="12"/>
  <c r="K30" i="10" s="1"/>
  <c r="L36" i="12"/>
  <c r="K31" i="10" s="1"/>
  <c r="K10" i="10"/>
  <c r="K18" i="10"/>
  <c r="K26" i="10"/>
  <c r="D8" i="12"/>
  <c r="O5" i="10"/>
  <c r="O7" i="10"/>
  <c r="O15" i="10"/>
  <c r="O22" i="10"/>
  <c r="O23" i="10"/>
  <c r="O26" i="10"/>
  <c r="O30" i="10"/>
  <c r="O31" i="10"/>
  <c r="O10" i="10"/>
  <c r="O14" i="10"/>
  <c r="O18" i="10"/>
  <c r="P7" i="12" l="1"/>
  <c r="O2" i="10" s="1"/>
  <c r="J8" i="12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J7" i="12"/>
  <c r="I3" i="10" l="1"/>
  <c r="L8" i="12"/>
  <c r="K3" i="10" s="1"/>
  <c r="L7" i="12"/>
  <c r="K2" i="10" s="1"/>
  <c r="I2" i="10"/>
  <c r="D9" i="12"/>
  <c r="D10" i="12"/>
  <c r="D11" i="12"/>
  <c r="F37" i="12" l="1"/>
  <c r="G37" i="12"/>
  <c r="H37" i="12"/>
  <c r="I37" i="12"/>
  <c r="K37" i="12"/>
  <c r="N37" i="12"/>
  <c r="O37" i="12"/>
  <c r="C37" i="12"/>
  <c r="AB3" i="10" l="1"/>
  <c r="AC3" i="10"/>
  <c r="AB4" i="10"/>
  <c r="AC4" i="10"/>
  <c r="AB5" i="10"/>
  <c r="AC5" i="10"/>
  <c r="AB6" i="10"/>
  <c r="AC6" i="10"/>
  <c r="AB7" i="10"/>
  <c r="AC7" i="10"/>
  <c r="AB8" i="10"/>
  <c r="AC8" i="10"/>
  <c r="AB9" i="10"/>
  <c r="AC9" i="10"/>
  <c r="AB10" i="10"/>
  <c r="AC10" i="10"/>
  <c r="AB11" i="10"/>
  <c r="AC11" i="10"/>
  <c r="AB12" i="10"/>
  <c r="AC12" i="10"/>
  <c r="AB13" i="10"/>
  <c r="AC13" i="10"/>
  <c r="AB14" i="10"/>
  <c r="AC14" i="10"/>
  <c r="AB15" i="10"/>
  <c r="AC15" i="10"/>
  <c r="AB16" i="10"/>
  <c r="AC16" i="10"/>
  <c r="AB17" i="10"/>
  <c r="AC17" i="10"/>
  <c r="AB18" i="10"/>
  <c r="AC18" i="10"/>
  <c r="AB19" i="10"/>
  <c r="AC19" i="10"/>
  <c r="AB20" i="10"/>
  <c r="AC20" i="10"/>
  <c r="AB21" i="10"/>
  <c r="AC21" i="10"/>
  <c r="AB22" i="10"/>
  <c r="AC22" i="10"/>
  <c r="AB23" i="10"/>
  <c r="AC23" i="10"/>
  <c r="AB24" i="10"/>
  <c r="AC24" i="10"/>
  <c r="AB25" i="10"/>
  <c r="AC25" i="10"/>
  <c r="AB26" i="10"/>
  <c r="AC26" i="10"/>
  <c r="AB27" i="10"/>
  <c r="AC27" i="10"/>
  <c r="AB28" i="10"/>
  <c r="AC28" i="10"/>
  <c r="AB29" i="10"/>
  <c r="AC29" i="10"/>
  <c r="AB30" i="10"/>
  <c r="AC30" i="10"/>
  <c r="AB31" i="10"/>
  <c r="AC31" i="10"/>
  <c r="AC2" i="10"/>
  <c r="AB2" i="10"/>
  <c r="Z3" i="10"/>
  <c r="AA3" i="10"/>
  <c r="Z4" i="10"/>
  <c r="AA4" i="10"/>
  <c r="Z5" i="10"/>
  <c r="AA5" i="10"/>
  <c r="Z6" i="10"/>
  <c r="AA6" i="10"/>
  <c r="Z7" i="10"/>
  <c r="AA7" i="10"/>
  <c r="Z8" i="10"/>
  <c r="AA8" i="10"/>
  <c r="Z9" i="10"/>
  <c r="AA9" i="10"/>
  <c r="Z10" i="10"/>
  <c r="AA10" i="10"/>
  <c r="Z11" i="10"/>
  <c r="AA11" i="10"/>
  <c r="Z12" i="10"/>
  <c r="AA12" i="10"/>
  <c r="Z13" i="10"/>
  <c r="AA13" i="10"/>
  <c r="Z14" i="10"/>
  <c r="AA14" i="10"/>
  <c r="Z15" i="10"/>
  <c r="AA15" i="10"/>
  <c r="Z16" i="10"/>
  <c r="AA16" i="10"/>
  <c r="Z17" i="10"/>
  <c r="AA17" i="10"/>
  <c r="Z18" i="10"/>
  <c r="AA18" i="10"/>
  <c r="Z19" i="10"/>
  <c r="AA19" i="10"/>
  <c r="Z20" i="10"/>
  <c r="AA20" i="10"/>
  <c r="Z21" i="10"/>
  <c r="AA21" i="10"/>
  <c r="Z22" i="10"/>
  <c r="AA22" i="10"/>
  <c r="Z23" i="10"/>
  <c r="AA23" i="10"/>
  <c r="Z24" i="10"/>
  <c r="AA24" i="10"/>
  <c r="Z25" i="10"/>
  <c r="AA25" i="10"/>
  <c r="Z26" i="10"/>
  <c r="AA26" i="10"/>
  <c r="Z27" i="10"/>
  <c r="AA27" i="10"/>
  <c r="Z28" i="10"/>
  <c r="AA28" i="10"/>
  <c r="Z29" i="10"/>
  <c r="AA29" i="10"/>
  <c r="Z30" i="10"/>
  <c r="AA30" i="10"/>
  <c r="Z31" i="10"/>
  <c r="AA31" i="10"/>
  <c r="AA2" i="10"/>
  <c r="Z2" i="10"/>
  <c r="B3" i="10"/>
  <c r="D3" i="10"/>
  <c r="E3" i="10"/>
  <c r="F3" i="10"/>
  <c r="G3" i="10"/>
  <c r="H3" i="10"/>
  <c r="J3" i="10"/>
  <c r="L3" i="10"/>
  <c r="M3" i="10"/>
  <c r="N3" i="10"/>
  <c r="B4" i="10"/>
  <c r="D4" i="10"/>
  <c r="E4" i="10"/>
  <c r="F4" i="10"/>
  <c r="G4" i="10"/>
  <c r="H4" i="10"/>
  <c r="J4" i="10"/>
  <c r="L4" i="10"/>
  <c r="M4" i="10"/>
  <c r="N4" i="10"/>
  <c r="B5" i="10"/>
  <c r="D5" i="10"/>
  <c r="E5" i="10"/>
  <c r="F5" i="10"/>
  <c r="G5" i="10"/>
  <c r="H5" i="10"/>
  <c r="J5" i="10"/>
  <c r="L5" i="10"/>
  <c r="M5" i="10"/>
  <c r="N5" i="10"/>
  <c r="B6" i="10"/>
  <c r="D6" i="10"/>
  <c r="E6" i="10"/>
  <c r="F6" i="10"/>
  <c r="G6" i="10"/>
  <c r="H6" i="10"/>
  <c r="J6" i="10"/>
  <c r="L6" i="10"/>
  <c r="M6" i="10"/>
  <c r="N6" i="10"/>
  <c r="B7" i="10"/>
  <c r="D7" i="10"/>
  <c r="E7" i="10"/>
  <c r="F7" i="10"/>
  <c r="G7" i="10"/>
  <c r="H7" i="10"/>
  <c r="J7" i="10"/>
  <c r="L7" i="10"/>
  <c r="M7" i="10"/>
  <c r="N7" i="10"/>
  <c r="B8" i="10"/>
  <c r="D8" i="10"/>
  <c r="E8" i="10"/>
  <c r="F8" i="10"/>
  <c r="G8" i="10"/>
  <c r="H8" i="10"/>
  <c r="J8" i="10"/>
  <c r="L8" i="10"/>
  <c r="M8" i="10"/>
  <c r="N8" i="10"/>
  <c r="B9" i="10"/>
  <c r="D9" i="10"/>
  <c r="E9" i="10"/>
  <c r="F9" i="10"/>
  <c r="G9" i="10"/>
  <c r="H9" i="10"/>
  <c r="J9" i="10"/>
  <c r="L9" i="10"/>
  <c r="M9" i="10"/>
  <c r="N9" i="10"/>
  <c r="B10" i="10"/>
  <c r="D10" i="10"/>
  <c r="E10" i="10"/>
  <c r="F10" i="10"/>
  <c r="G10" i="10"/>
  <c r="H10" i="10"/>
  <c r="J10" i="10"/>
  <c r="L10" i="10"/>
  <c r="M10" i="10"/>
  <c r="N10" i="10"/>
  <c r="B11" i="10"/>
  <c r="D11" i="10"/>
  <c r="E11" i="10"/>
  <c r="F11" i="10"/>
  <c r="G11" i="10"/>
  <c r="H11" i="10"/>
  <c r="J11" i="10"/>
  <c r="L11" i="10"/>
  <c r="M11" i="10"/>
  <c r="N11" i="10"/>
  <c r="B12" i="10"/>
  <c r="D12" i="10"/>
  <c r="E12" i="10"/>
  <c r="F12" i="10"/>
  <c r="G12" i="10"/>
  <c r="H12" i="10"/>
  <c r="J12" i="10"/>
  <c r="L12" i="10"/>
  <c r="M12" i="10"/>
  <c r="N12" i="10"/>
  <c r="B13" i="10"/>
  <c r="D13" i="10"/>
  <c r="E13" i="10"/>
  <c r="F13" i="10"/>
  <c r="G13" i="10"/>
  <c r="H13" i="10"/>
  <c r="J13" i="10"/>
  <c r="L13" i="10"/>
  <c r="M13" i="10"/>
  <c r="N13" i="10"/>
  <c r="B14" i="10"/>
  <c r="D14" i="10"/>
  <c r="E14" i="10"/>
  <c r="F14" i="10"/>
  <c r="G14" i="10"/>
  <c r="H14" i="10"/>
  <c r="J14" i="10"/>
  <c r="L14" i="10"/>
  <c r="M14" i="10"/>
  <c r="N14" i="10"/>
  <c r="B15" i="10"/>
  <c r="D15" i="10"/>
  <c r="E15" i="10"/>
  <c r="F15" i="10"/>
  <c r="G15" i="10"/>
  <c r="H15" i="10"/>
  <c r="J15" i="10"/>
  <c r="L15" i="10"/>
  <c r="M15" i="10"/>
  <c r="N15" i="10"/>
  <c r="B16" i="10"/>
  <c r="D16" i="10"/>
  <c r="E16" i="10"/>
  <c r="F16" i="10"/>
  <c r="G16" i="10"/>
  <c r="H16" i="10"/>
  <c r="J16" i="10"/>
  <c r="L16" i="10"/>
  <c r="M16" i="10"/>
  <c r="N16" i="10"/>
  <c r="B17" i="10"/>
  <c r="D17" i="10"/>
  <c r="E17" i="10"/>
  <c r="F17" i="10"/>
  <c r="G17" i="10"/>
  <c r="H17" i="10"/>
  <c r="J17" i="10"/>
  <c r="L17" i="10"/>
  <c r="M17" i="10"/>
  <c r="N17" i="10"/>
  <c r="B18" i="10"/>
  <c r="D18" i="10"/>
  <c r="E18" i="10"/>
  <c r="F18" i="10"/>
  <c r="G18" i="10"/>
  <c r="H18" i="10"/>
  <c r="J18" i="10"/>
  <c r="L18" i="10"/>
  <c r="M18" i="10"/>
  <c r="N18" i="10"/>
  <c r="B19" i="10"/>
  <c r="D19" i="10"/>
  <c r="E19" i="10"/>
  <c r="F19" i="10"/>
  <c r="G19" i="10"/>
  <c r="H19" i="10"/>
  <c r="J19" i="10"/>
  <c r="L19" i="10"/>
  <c r="M19" i="10"/>
  <c r="N19" i="10"/>
  <c r="B20" i="10"/>
  <c r="D20" i="10"/>
  <c r="E20" i="10"/>
  <c r="F20" i="10"/>
  <c r="G20" i="10"/>
  <c r="H20" i="10"/>
  <c r="J20" i="10"/>
  <c r="L20" i="10"/>
  <c r="M20" i="10"/>
  <c r="N20" i="10"/>
  <c r="B21" i="10"/>
  <c r="D21" i="10"/>
  <c r="E21" i="10"/>
  <c r="F21" i="10"/>
  <c r="G21" i="10"/>
  <c r="H21" i="10"/>
  <c r="J21" i="10"/>
  <c r="L21" i="10"/>
  <c r="M21" i="10"/>
  <c r="N21" i="10"/>
  <c r="B22" i="10"/>
  <c r="D22" i="10"/>
  <c r="E22" i="10"/>
  <c r="F22" i="10"/>
  <c r="G22" i="10"/>
  <c r="H22" i="10"/>
  <c r="J22" i="10"/>
  <c r="L22" i="10"/>
  <c r="M22" i="10"/>
  <c r="N22" i="10"/>
  <c r="B23" i="10"/>
  <c r="D23" i="10"/>
  <c r="E23" i="10"/>
  <c r="F23" i="10"/>
  <c r="G23" i="10"/>
  <c r="H23" i="10"/>
  <c r="J23" i="10"/>
  <c r="L23" i="10"/>
  <c r="M23" i="10"/>
  <c r="N23" i="10"/>
  <c r="B24" i="10"/>
  <c r="D24" i="10"/>
  <c r="E24" i="10"/>
  <c r="F24" i="10"/>
  <c r="G24" i="10"/>
  <c r="H24" i="10"/>
  <c r="J24" i="10"/>
  <c r="L24" i="10"/>
  <c r="M24" i="10"/>
  <c r="N24" i="10"/>
  <c r="B25" i="10"/>
  <c r="D25" i="10"/>
  <c r="E25" i="10"/>
  <c r="F25" i="10"/>
  <c r="G25" i="10"/>
  <c r="H25" i="10"/>
  <c r="J25" i="10"/>
  <c r="L25" i="10"/>
  <c r="M25" i="10"/>
  <c r="N25" i="10"/>
  <c r="B26" i="10"/>
  <c r="D26" i="10"/>
  <c r="E26" i="10"/>
  <c r="F26" i="10"/>
  <c r="G26" i="10"/>
  <c r="H26" i="10"/>
  <c r="J26" i="10"/>
  <c r="L26" i="10"/>
  <c r="M26" i="10"/>
  <c r="N26" i="10"/>
  <c r="B27" i="10"/>
  <c r="D27" i="10"/>
  <c r="E27" i="10"/>
  <c r="F27" i="10"/>
  <c r="G27" i="10"/>
  <c r="H27" i="10"/>
  <c r="J27" i="10"/>
  <c r="L27" i="10"/>
  <c r="M27" i="10"/>
  <c r="N27" i="10"/>
  <c r="B28" i="10"/>
  <c r="D28" i="10"/>
  <c r="E28" i="10"/>
  <c r="F28" i="10"/>
  <c r="G28" i="10"/>
  <c r="H28" i="10"/>
  <c r="J28" i="10"/>
  <c r="L28" i="10"/>
  <c r="M28" i="10"/>
  <c r="N28" i="10"/>
  <c r="B29" i="10"/>
  <c r="D29" i="10"/>
  <c r="E29" i="10"/>
  <c r="F29" i="10"/>
  <c r="G29" i="10"/>
  <c r="H29" i="10"/>
  <c r="J29" i="10"/>
  <c r="L29" i="10"/>
  <c r="M29" i="10"/>
  <c r="N29" i="10"/>
  <c r="B30" i="10"/>
  <c r="D30" i="10"/>
  <c r="E30" i="10"/>
  <c r="F30" i="10"/>
  <c r="G30" i="10"/>
  <c r="H30" i="10"/>
  <c r="J30" i="10"/>
  <c r="L30" i="10"/>
  <c r="M30" i="10"/>
  <c r="N30" i="10"/>
  <c r="B31" i="10"/>
  <c r="D31" i="10"/>
  <c r="E31" i="10"/>
  <c r="F31" i="10"/>
  <c r="G31" i="10"/>
  <c r="H31" i="10"/>
  <c r="J31" i="10"/>
  <c r="L31" i="10"/>
  <c r="M31" i="10"/>
  <c r="N31" i="10"/>
  <c r="N2" i="10"/>
  <c r="M2" i="10"/>
  <c r="J2" i="10"/>
  <c r="H2" i="10"/>
  <c r="G2" i="10"/>
  <c r="F2" i="10"/>
  <c r="E2" i="10"/>
  <c r="B2" i="10"/>
  <c r="A3" i="10" l="1"/>
  <c r="P3" i="10"/>
  <c r="U3" i="10"/>
  <c r="AD3" i="10"/>
  <c r="AE3" i="10"/>
  <c r="AF3" i="10"/>
  <c r="A4" i="10"/>
  <c r="P4" i="10"/>
  <c r="U4" i="10"/>
  <c r="AD4" i="10"/>
  <c r="AE4" i="10"/>
  <c r="AF4" i="10"/>
  <c r="A5" i="10"/>
  <c r="P5" i="10"/>
  <c r="U5" i="10"/>
  <c r="AD5" i="10"/>
  <c r="AE5" i="10"/>
  <c r="AF5" i="10"/>
  <c r="A6" i="10"/>
  <c r="P6" i="10"/>
  <c r="U6" i="10"/>
  <c r="AD6" i="10"/>
  <c r="AE6" i="10"/>
  <c r="AF6" i="10"/>
  <c r="A7" i="10"/>
  <c r="P7" i="10"/>
  <c r="U7" i="10"/>
  <c r="AD7" i="10"/>
  <c r="AE7" i="10"/>
  <c r="AF7" i="10"/>
  <c r="A8" i="10"/>
  <c r="P8" i="10"/>
  <c r="U8" i="10"/>
  <c r="AD8" i="10"/>
  <c r="AE8" i="10"/>
  <c r="AF8" i="10"/>
  <c r="A9" i="10"/>
  <c r="P9" i="10"/>
  <c r="U9" i="10"/>
  <c r="AD9" i="10"/>
  <c r="AE9" i="10"/>
  <c r="AF9" i="10"/>
  <c r="A10" i="10"/>
  <c r="P10" i="10"/>
  <c r="U10" i="10"/>
  <c r="AD10" i="10"/>
  <c r="AE10" i="10"/>
  <c r="AF10" i="10"/>
  <c r="A11" i="10"/>
  <c r="P11" i="10"/>
  <c r="U11" i="10"/>
  <c r="AD11" i="10"/>
  <c r="AE11" i="10"/>
  <c r="AF11" i="10"/>
  <c r="A12" i="10"/>
  <c r="P12" i="10"/>
  <c r="U12" i="10"/>
  <c r="AD12" i="10"/>
  <c r="AE12" i="10"/>
  <c r="AF12" i="10"/>
  <c r="A13" i="10"/>
  <c r="P13" i="10"/>
  <c r="U13" i="10"/>
  <c r="AD13" i="10"/>
  <c r="AE13" i="10"/>
  <c r="AF13" i="10"/>
  <c r="A14" i="10"/>
  <c r="P14" i="10"/>
  <c r="U14" i="10"/>
  <c r="AD14" i="10"/>
  <c r="AE14" i="10"/>
  <c r="AF14" i="10"/>
  <c r="A15" i="10"/>
  <c r="P15" i="10"/>
  <c r="U15" i="10"/>
  <c r="AD15" i="10"/>
  <c r="AE15" i="10"/>
  <c r="AF15" i="10"/>
  <c r="A16" i="10"/>
  <c r="P16" i="10"/>
  <c r="U16" i="10"/>
  <c r="AD16" i="10"/>
  <c r="AE16" i="10"/>
  <c r="AF16" i="10"/>
  <c r="A17" i="10"/>
  <c r="P17" i="10"/>
  <c r="U17" i="10"/>
  <c r="AD17" i="10"/>
  <c r="AE17" i="10"/>
  <c r="AF17" i="10"/>
  <c r="A18" i="10"/>
  <c r="P18" i="10"/>
  <c r="U18" i="10"/>
  <c r="AD18" i="10"/>
  <c r="AE18" i="10"/>
  <c r="AF18" i="10"/>
  <c r="A19" i="10"/>
  <c r="P19" i="10"/>
  <c r="U19" i="10"/>
  <c r="AD19" i="10"/>
  <c r="AE19" i="10"/>
  <c r="AF19" i="10"/>
  <c r="A20" i="10"/>
  <c r="P20" i="10"/>
  <c r="U20" i="10"/>
  <c r="AD20" i="10"/>
  <c r="AE20" i="10"/>
  <c r="AF20" i="10"/>
  <c r="A21" i="10"/>
  <c r="P21" i="10"/>
  <c r="U21" i="10"/>
  <c r="AD21" i="10"/>
  <c r="AE21" i="10"/>
  <c r="AF21" i="10"/>
  <c r="A22" i="10"/>
  <c r="P22" i="10"/>
  <c r="U22" i="10"/>
  <c r="AD22" i="10"/>
  <c r="AE22" i="10"/>
  <c r="AF22" i="10"/>
  <c r="A23" i="10"/>
  <c r="P23" i="10"/>
  <c r="U23" i="10"/>
  <c r="AD23" i="10"/>
  <c r="AE23" i="10"/>
  <c r="AF23" i="10"/>
  <c r="A24" i="10"/>
  <c r="P24" i="10"/>
  <c r="U24" i="10"/>
  <c r="AD24" i="10"/>
  <c r="AE24" i="10"/>
  <c r="AF24" i="10"/>
  <c r="A25" i="10"/>
  <c r="P25" i="10"/>
  <c r="U25" i="10"/>
  <c r="AD25" i="10"/>
  <c r="AE25" i="10"/>
  <c r="AF25" i="10"/>
  <c r="A26" i="10"/>
  <c r="P26" i="10"/>
  <c r="U26" i="10"/>
  <c r="AD26" i="10"/>
  <c r="AE26" i="10"/>
  <c r="AF26" i="10"/>
  <c r="A27" i="10"/>
  <c r="P27" i="10"/>
  <c r="U27" i="10"/>
  <c r="AD27" i="10"/>
  <c r="AE27" i="10"/>
  <c r="AF27" i="10"/>
  <c r="A28" i="10"/>
  <c r="P28" i="10"/>
  <c r="U28" i="10"/>
  <c r="AD28" i="10"/>
  <c r="AE28" i="10"/>
  <c r="AF28" i="10"/>
  <c r="A29" i="10"/>
  <c r="P29" i="10"/>
  <c r="U29" i="10"/>
  <c r="AD29" i="10"/>
  <c r="AE29" i="10"/>
  <c r="AF29" i="10"/>
  <c r="A30" i="10"/>
  <c r="P30" i="10"/>
  <c r="U30" i="10"/>
  <c r="AD30" i="10"/>
  <c r="AE30" i="10"/>
  <c r="AF30" i="10"/>
  <c r="A31" i="10"/>
  <c r="P31" i="10"/>
  <c r="U31" i="10"/>
  <c r="AD31" i="10"/>
  <c r="AE31" i="10"/>
  <c r="AF31" i="10"/>
  <c r="AE2" i="10"/>
  <c r="AF2" i="10"/>
  <c r="AD2" i="10"/>
  <c r="P37" i="12" l="1"/>
  <c r="V31" i="10"/>
  <c r="Y31" i="10"/>
  <c r="W31" i="10"/>
  <c r="X31" i="10"/>
  <c r="V29" i="10"/>
  <c r="Y29" i="10"/>
  <c r="W29" i="10"/>
  <c r="X29" i="10"/>
  <c r="V13" i="10"/>
  <c r="Y13" i="10"/>
  <c r="W13" i="10"/>
  <c r="X13" i="10"/>
  <c r="V7" i="10"/>
  <c r="Y7" i="10"/>
  <c r="W7" i="10"/>
  <c r="X7" i="10"/>
  <c r="V30" i="10"/>
  <c r="Y30" i="10"/>
  <c r="W30" i="10"/>
  <c r="X30" i="10"/>
  <c r="V24" i="10"/>
  <c r="Y24" i="10"/>
  <c r="W24" i="10"/>
  <c r="X24" i="10"/>
  <c r="V10" i="10"/>
  <c r="Y10" i="10"/>
  <c r="W10" i="10"/>
  <c r="X10" i="10"/>
  <c r="V8" i="10"/>
  <c r="Y8" i="10"/>
  <c r="W8" i="10"/>
  <c r="X8" i="10"/>
  <c r="V6" i="10"/>
  <c r="Y6" i="10"/>
  <c r="W6" i="10"/>
  <c r="X6" i="10"/>
  <c r="V27" i="10"/>
  <c r="Y27" i="10"/>
  <c r="W27" i="10"/>
  <c r="X27" i="10"/>
  <c r="V25" i="10"/>
  <c r="Y25" i="10"/>
  <c r="W25" i="10"/>
  <c r="X25" i="10"/>
  <c r="V23" i="10"/>
  <c r="Y23" i="10"/>
  <c r="W23" i="10"/>
  <c r="X23" i="10"/>
  <c r="V21" i="10"/>
  <c r="Y21" i="10"/>
  <c r="W21" i="10"/>
  <c r="X21" i="10"/>
  <c r="V19" i="10"/>
  <c r="Y19" i="10"/>
  <c r="W19" i="10"/>
  <c r="X19" i="10"/>
  <c r="V17" i="10"/>
  <c r="Y17" i="10"/>
  <c r="W17" i="10"/>
  <c r="X17" i="10"/>
  <c r="V15" i="10"/>
  <c r="Y15" i="10"/>
  <c r="W15" i="10"/>
  <c r="X15" i="10"/>
  <c r="V11" i="10"/>
  <c r="Y11" i="10"/>
  <c r="W11" i="10"/>
  <c r="X11" i="10"/>
  <c r="V9" i="10"/>
  <c r="Y9" i="10"/>
  <c r="W9" i="10"/>
  <c r="X9" i="10"/>
  <c r="V28" i="10"/>
  <c r="X28" i="10"/>
  <c r="Y28" i="10"/>
  <c r="W28" i="10"/>
  <c r="V26" i="10"/>
  <c r="Y26" i="10"/>
  <c r="W26" i="10"/>
  <c r="X26" i="10"/>
  <c r="V22" i="10"/>
  <c r="Y22" i="10"/>
  <c r="W22" i="10"/>
  <c r="X22" i="10"/>
  <c r="V20" i="10"/>
  <c r="Y20" i="10"/>
  <c r="W20" i="10"/>
  <c r="X20" i="10"/>
  <c r="V18" i="10"/>
  <c r="Y18" i="10"/>
  <c r="W18" i="10"/>
  <c r="X18" i="10"/>
  <c r="V16" i="10"/>
  <c r="Y16" i="10"/>
  <c r="W16" i="10"/>
  <c r="X16" i="10"/>
  <c r="V14" i="10"/>
  <c r="Y14" i="10"/>
  <c r="W14" i="10"/>
  <c r="X14" i="10"/>
  <c r="V12" i="10"/>
  <c r="Y12" i="10"/>
  <c r="W12" i="10"/>
  <c r="X12" i="10"/>
  <c r="T33" i="12"/>
  <c r="T21" i="12"/>
  <c r="T17" i="12"/>
  <c r="T13" i="12"/>
  <c r="T36" i="12"/>
  <c r="T32" i="12"/>
  <c r="T20" i="12"/>
  <c r="T16" i="12"/>
  <c r="T12" i="12"/>
  <c r="T19" i="12"/>
  <c r="T11" i="12"/>
  <c r="T35" i="12"/>
  <c r="T34" i="12"/>
  <c r="T22" i="12"/>
  <c r="T18" i="12"/>
  <c r="T7" i="12"/>
  <c r="T8" i="12"/>
  <c r="T9" i="12"/>
  <c r="W4" i="10"/>
  <c r="Y4" i="10"/>
  <c r="V4" i="10"/>
  <c r="X4" i="10"/>
  <c r="W5" i="10"/>
  <c r="Y5" i="10"/>
  <c r="V5" i="10"/>
  <c r="X5" i="10"/>
  <c r="W3" i="10"/>
  <c r="Y3" i="10"/>
  <c r="V3" i="10"/>
  <c r="X3" i="10"/>
  <c r="S34" i="12"/>
  <c r="S18" i="12"/>
  <c r="S22" i="12"/>
  <c r="S14" i="12"/>
  <c r="S32" i="12"/>
  <c r="S35" i="12"/>
  <c r="S33" i="12"/>
  <c r="S21" i="12"/>
  <c r="S19" i="12"/>
  <c r="S17" i="12"/>
  <c r="S15" i="12"/>
  <c r="S13" i="12"/>
  <c r="S11" i="12"/>
  <c r="S20" i="12"/>
  <c r="S16" i="12"/>
  <c r="S12" i="12"/>
  <c r="S36" i="12"/>
  <c r="T15" i="12"/>
  <c r="T14" i="12"/>
  <c r="T10" i="12"/>
  <c r="U2" i="10"/>
  <c r="S8" i="12" l="1"/>
  <c r="S10" i="12"/>
  <c r="S9" i="12"/>
  <c r="S4" i="12"/>
  <c r="R4" i="12"/>
  <c r="T4" i="12"/>
  <c r="A3" i="12"/>
  <c r="I5" i="12" l="1"/>
  <c r="H5" i="12"/>
  <c r="G5" i="12"/>
  <c r="J37" i="12" l="1"/>
  <c r="L37" i="12" l="1"/>
  <c r="C2" i="13"/>
  <c r="S3" i="10"/>
  <c r="S4" i="10"/>
  <c r="S5" i="10"/>
  <c r="S6" i="10"/>
  <c r="S7" i="10"/>
  <c r="S8" i="10"/>
  <c r="S9" i="10"/>
  <c r="D15" i="12"/>
  <c r="S10" i="10"/>
  <c r="D16" i="12"/>
  <c r="S11" i="10"/>
  <c r="D17" i="12"/>
  <c r="S12" i="10"/>
  <c r="D18" i="12"/>
  <c r="S13" i="10"/>
  <c r="D19" i="12"/>
  <c r="S14" i="10"/>
  <c r="D20" i="12"/>
  <c r="S15" i="10"/>
  <c r="D21" i="12"/>
  <c r="S16" i="10"/>
  <c r="D22" i="12"/>
  <c r="S17" i="10"/>
  <c r="S18" i="10"/>
  <c r="S19" i="10"/>
  <c r="S20" i="10"/>
  <c r="S21" i="10"/>
  <c r="S22" i="10"/>
  <c r="S23" i="10"/>
  <c r="S24" i="10"/>
  <c r="S25" i="10"/>
  <c r="S26" i="10"/>
  <c r="D32" i="12"/>
  <c r="S27" i="10"/>
  <c r="D33" i="12"/>
  <c r="S28" i="10"/>
  <c r="D34" i="12"/>
  <c r="S29" i="10"/>
  <c r="D35" i="12"/>
  <c r="S30" i="10"/>
  <c r="D36" i="12"/>
  <c r="S31" i="10"/>
  <c r="C12" i="13" l="1"/>
  <c r="D12" i="13" s="1"/>
  <c r="C17" i="13"/>
  <c r="D17" i="13" s="1"/>
  <c r="C24" i="13"/>
  <c r="D24" i="13" s="1"/>
  <c r="C7" i="13"/>
  <c r="D7" i="13" s="1"/>
  <c r="C18" i="13"/>
  <c r="D18" i="13" s="1"/>
  <c r="D27" i="13"/>
  <c r="C27" i="13" s="1"/>
  <c r="C8" i="13"/>
  <c r="D8" i="13" s="1"/>
  <c r="C13" i="13"/>
  <c r="D13" i="13" s="1"/>
  <c r="C14" i="13"/>
  <c r="D14" i="13" s="1"/>
  <c r="C19" i="13"/>
  <c r="D19" i="13" s="1"/>
  <c r="C9" i="13"/>
  <c r="D9" i="13" s="1"/>
  <c r="C20" i="13"/>
  <c r="D20" i="13" s="1"/>
  <c r="C15" i="13"/>
  <c r="D15" i="13" s="1"/>
  <c r="C16" i="13"/>
  <c r="D16" i="13" s="1"/>
  <c r="C5" i="13"/>
  <c r="D5" i="13" s="1"/>
  <c r="C6" i="13"/>
  <c r="D6" i="13" s="1"/>
  <c r="C10" i="13"/>
  <c r="D10" i="13" s="1"/>
  <c r="C11" i="13"/>
  <c r="D11" i="13" s="1"/>
  <c r="C29" i="10"/>
  <c r="R34" i="12"/>
  <c r="U34" i="12" s="1"/>
  <c r="C23" i="10"/>
  <c r="AG23" i="10"/>
  <c r="C17" i="10"/>
  <c r="R22" i="12"/>
  <c r="U22" i="12" s="1"/>
  <c r="AG17" i="10" s="1"/>
  <c r="C13" i="10"/>
  <c r="R18" i="12"/>
  <c r="U18" i="12" s="1"/>
  <c r="C16" i="10"/>
  <c r="R21" i="12"/>
  <c r="U21" i="12" s="1"/>
  <c r="C27" i="10"/>
  <c r="R32" i="12"/>
  <c r="U32" i="12" s="1"/>
  <c r="C25" i="10"/>
  <c r="C19" i="10"/>
  <c r="AG19" i="10"/>
  <c r="C15" i="10"/>
  <c r="R20" i="12"/>
  <c r="U20" i="12" s="1"/>
  <c r="C30" i="10"/>
  <c r="R35" i="12"/>
  <c r="U35" i="12" s="1"/>
  <c r="C28" i="10"/>
  <c r="R33" i="12"/>
  <c r="C26" i="10"/>
  <c r="C24" i="10"/>
  <c r="AG24" i="10"/>
  <c r="C22" i="10"/>
  <c r="AG22" i="10"/>
  <c r="C20" i="10"/>
  <c r="C18" i="10"/>
  <c r="AG18" i="10"/>
  <c r="C14" i="10"/>
  <c r="R19" i="12"/>
  <c r="U19" i="12" s="1"/>
  <c r="C12" i="10"/>
  <c r="R17" i="12"/>
  <c r="U17" i="12" s="1"/>
  <c r="C10" i="10"/>
  <c r="R15" i="12"/>
  <c r="U15" i="12" s="1"/>
  <c r="C31" i="10"/>
  <c r="R36" i="12"/>
  <c r="U36" i="12" s="1"/>
  <c r="C21" i="10"/>
  <c r="C11" i="10"/>
  <c r="R16" i="12"/>
  <c r="U16" i="12" s="1"/>
  <c r="S7" i="12"/>
  <c r="R30" i="10"/>
  <c r="R31" i="10"/>
  <c r="R27" i="10"/>
  <c r="R23" i="10"/>
  <c r="R19" i="10"/>
  <c r="R15" i="10"/>
  <c r="R11" i="10"/>
  <c r="R8" i="10"/>
  <c r="R6" i="10"/>
  <c r="R4" i="10"/>
  <c r="R28" i="10"/>
  <c r="R24" i="10"/>
  <c r="R20" i="10"/>
  <c r="R16" i="10"/>
  <c r="R12" i="10"/>
  <c r="R29" i="10"/>
  <c r="R25" i="10"/>
  <c r="R21" i="10"/>
  <c r="R17" i="10"/>
  <c r="R13" i="10"/>
  <c r="R9" i="10"/>
  <c r="R7" i="10"/>
  <c r="R5" i="10"/>
  <c r="R3" i="10"/>
  <c r="R26" i="10"/>
  <c r="R22" i="10"/>
  <c r="R18" i="10"/>
  <c r="R14" i="10"/>
  <c r="R10" i="10"/>
  <c r="A2" i="10"/>
  <c r="D2" i="10"/>
  <c r="L2" i="10"/>
  <c r="P2" i="10"/>
  <c r="S2" i="10"/>
  <c r="T28" i="10" l="1"/>
  <c r="U33" i="12"/>
  <c r="AG28" i="10" s="1"/>
  <c r="T25" i="10"/>
  <c r="AG25" i="10"/>
  <c r="T20" i="10"/>
  <c r="AG20" i="10"/>
  <c r="Q22" i="10"/>
  <c r="D7" i="12"/>
  <c r="Q24" i="10"/>
  <c r="Q17" i="10"/>
  <c r="Q20" i="10"/>
  <c r="R2" i="10"/>
  <c r="Q25" i="10"/>
  <c r="Q14" i="10"/>
  <c r="Q10" i="10"/>
  <c r="Q29" i="10"/>
  <c r="Q16" i="10"/>
  <c r="Q21" i="10"/>
  <c r="Q15" i="10"/>
  <c r="Q28" i="10"/>
  <c r="Q11" i="10"/>
  <c r="T11" i="10"/>
  <c r="Q31" i="10"/>
  <c r="T31" i="10"/>
  <c r="Q12" i="10"/>
  <c r="T12" i="10"/>
  <c r="Q18" i="10"/>
  <c r="T18" i="10"/>
  <c r="Q26" i="10"/>
  <c r="T26" i="10"/>
  <c r="Q30" i="10"/>
  <c r="T30" i="10"/>
  <c r="Q19" i="10"/>
  <c r="T19" i="10"/>
  <c r="Q23" i="10"/>
  <c r="T23" i="10"/>
  <c r="Q13" i="10"/>
  <c r="Q27" i="10"/>
  <c r="X2" i="10"/>
  <c r="V2" i="10"/>
  <c r="Y2" i="10"/>
  <c r="W2" i="10"/>
  <c r="T15" i="10"/>
  <c r="T14" i="10"/>
  <c r="T13" i="10"/>
  <c r="T29" i="10"/>
  <c r="T27" i="10"/>
  <c r="T21" i="10"/>
  <c r="T22" i="10"/>
  <c r="T17" i="10"/>
  <c r="T10" i="10"/>
  <c r="T24" i="10"/>
  <c r="T16" i="10"/>
  <c r="D12" i="12"/>
  <c r="C4" i="10"/>
  <c r="D13" i="12"/>
  <c r="C5" i="10"/>
  <c r="D14" i="12"/>
  <c r="D37" i="12" l="1"/>
  <c r="C8" i="10"/>
  <c r="R13" i="12"/>
  <c r="U13" i="12" s="1"/>
  <c r="C6" i="10"/>
  <c r="R11" i="12"/>
  <c r="U11" i="12" s="1"/>
  <c r="AG6" i="10" s="1"/>
  <c r="C9" i="10"/>
  <c r="R14" i="12"/>
  <c r="U14" i="12" s="1"/>
  <c r="AG9" i="10" s="1"/>
  <c r="C7" i="10"/>
  <c r="R12" i="12"/>
  <c r="U12" i="12" s="1"/>
  <c r="C2" i="10"/>
  <c r="R7" i="12"/>
  <c r="U7" i="12" s="1"/>
  <c r="AG2" i="10" s="1"/>
  <c r="C3" i="10"/>
  <c r="R8" i="12"/>
  <c r="U8" i="12" s="1"/>
  <c r="AG3" i="10" s="1"/>
  <c r="R10" i="12"/>
  <c r="U10" i="12" s="1"/>
  <c r="R9" i="12"/>
  <c r="U9" i="12" s="1"/>
  <c r="AG4" i="10" s="1"/>
  <c r="Q8" i="10" l="1"/>
  <c r="Q6" i="10"/>
  <c r="T2" i="10"/>
  <c r="Q9" i="10"/>
  <c r="Q5" i="10"/>
  <c r="T5" i="10"/>
  <c r="Q7" i="10"/>
  <c r="T7" i="10"/>
  <c r="Q3" i="10"/>
  <c r="Q4" i="10"/>
  <c r="T4" i="10"/>
  <c r="Q2" i="10"/>
  <c r="T9" i="10"/>
  <c r="T8" i="10"/>
  <c r="T3" i="10"/>
  <c r="T6" i="10"/>
  <c r="V37" i="12" l="1"/>
</calcChain>
</file>

<file path=xl/sharedStrings.xml><?xml version="1.0" encoding="utf-8"?>
<sst xmlns="http://schemas.openxmlformats.org/spreadsheetml/2006/main" count="78" uniqueCount="73">
  <si>
    <t>Nr</t>
  </si>
  <si>
    <t>Name</t>
  </si>
  <si>
    <t>TA 1</t>
  </si>
  <si>
    <t>Gesamtbewertung</t>
  </si>
  <si>
    <t>Noten-punkte</t>
  </si>
  <si>
    <t>BE</t>
  </si>
  <si>
    <t>Prozente</t>
  </si>
  <si>
    <t>Es gibt</t>
  </si>
  <si>
    <t>BE gerundet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</si>
  <si>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</si>
  <si>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</si>
  <si>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</si>
  <si>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</si>
  <si>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</si>
  <si>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</si>
  <si>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</si>
  <si>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</si>
  <si>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</si>
  <si>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</si>
  <si>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</si>
  <si>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</si>
  <si>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</si>
  <si>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</si>
  <si>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</si>
  <si>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</si>
  <si>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</si>
  <si>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</si>
  <si>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</si>
  <si>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</si>
  <si>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</si>
  <si>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</si>
  <si>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</si>
  <si>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</si>
  <si>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</si>
  <si>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</si>
  <si>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</si>
  <si>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</si>
  <si>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</si>
  <si>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</si>
  <si>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</si>
  <si>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Erreichte
BE von
möglichen</t>
  </si>
  <si>
    <t>inhaltl. Leistung</t>
  </si>
  <si>
    <t>Notenpkt. sprachl. Leistung</t>
  </si>
  <si>
    <t>Notenpkt. inhaltl. Leistung</t>
  </si>
  <si>
    <t>←Wichtung</t>
  </si>
  <si>
    <t>Schreiben mit integriertem Leseverstehen</t>
  </si>
  <si>
    <t xml:space="preserve"> Notenpkte. inhaltl. Leist.</t>
  </si>
  <si>
    <t>Sprachmittlung</t>
  </si>
  <si>
    <t>Hörverstehen</t>
  </si>
  <si>
    <t>N. pkte sprachl. Leistung</t>
  </si>
  <si>
    <t>Notenpkte.</t>
  </si>
  <si>
    <t>Legende</t>
  </si>
  <si>
    <t>je Schüler ausfüllen</t>
  </si>
  <si>
    <t>wird automatisch berechnet</t>
  </si>
  <si>
    <t>*</t>
  </si>
  <si>
    <t>Kurs:</t>
  </si>
  <si>
    <t>F32</t>
  </si>
  <si>
    <t>Umrechnung BE in Notenpunkte</t>
  </si>
  <si>
    <t>Die Anzahl der in der Klausur vorkommenden Teile (Teil 1 - Teil 3) sowie der Teilaufgaben (TA 1 - TA 4) kann durch Weg-lassen oder Hinschreiben der darunterstehenden Prozent-wichtung gesteuert werden.</t>
  </si>
  <si>
    <r>
      <t>je Klausur festlegen</t>
    </r>
    <r>
      <rPr>
        <sz val="11"/>
        <color theme="5"/>
        <rFont val="Calibri"/>
        <family val="2"/>
        <scheme val="minor"/>
      </rPr>
      <t>*</t>
    </r>
  </si>
  <si>
    <t>Durchschnitte:</t>
  </si>
  <si>
    <t>Prozente bis Apr 2018</t>
  </si>
  <si>
    <t>Prozente ab Apr 2018</t>
  </si>
  <si>
    <t>BE nicht gerundet</t>
  </si>
  <si>
    <t>Kopiervorlage für den Kopf und die Formel in der ersten Zeile - je nach Variante</t>
  </si>
  <si>
    <t>muss von der LK festgelegt und eingetragen werden</t>
  </si>
  <si>
    <t>Teil-
note
Teil 1</t>
  </si>
  <si>
    <t>Teilnote
Teil 3</t>
  </si>
  <si>
    <t>Teilnote
Teil 2</t>
  </si>
  <si>
    <t>F33</t>
  </si>
  <si>
    <t>Bitte beachten Sie das beigefügte pdf-Dokument Anleitung.pdf!</t>
  </si>
  <si>
    <t>Notenpkte. berechnet</t>
  </si>
  <si>
    <t>Klausurbewertung Italienisch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</si>
</sst>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0" fillId="0" borderId="0"/>
  </cellStyleXfs>
  <cellXfs count="223">
    <xf numFmtId="0" fontId="0" fillId="0" borderId="0" xfId="0"/>
    <xf numFmtId="0" fontId="5" fillId="0" borderId="0" xfId="2" applyFont="1" applyProtection="1">
      <protection hidden="1"/>
    </xf>
    <xf numFmtId="0" fontId="6" fillId="0" borderId="0" xfId="2" applyFont="1" applyAlignment="1" applyProtection="1">
      <alignment horizontal="left"/>
      <protection hidden="1"/>
    </xf>
    <xf numFmtId="0" fontId="7" fillId="0" borderId="0" xfId="2" applyFont="1" applyAlignment="1" applyProtection="1">
      <alignment horizontal="left"/>
      <protection hidden="1"/>
    </xf>
    <xf numFmtId="0" fontId="7" fillId="0" borderId="0" xfId="2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0" fillId="0" borderId="0" xfId="0" applyAlignment="1">
      <alignment horizontal="right"/>
    </xf>
    <xf numFmtId="0" fontId="0" fillId="0" borderId="44" xfId="0" applyBorder="1"/>
    <xf numFmtId="0" fontId="12" fillId="9" borderId="44" xfId="0" applyFont="1" applyFill="1" applyBorder="1" applyAlignment="1">
      <alignment horizontal="center"/>
    </xf>
    <xf numFmtId="0" fontId="0" fillId="0" borderId="44" xfId="0" applyBorder="1" applyAlignment="1">
      <alignment horizontal="center" wrapText="1"/>
    </xf>
    <xf numFmtId="9" fontId="0" fillId="0" borderId="44" xfId="1" applyFont="1" applyBorder="1"/>
    <xf numFmtId="0" fontId="2" fillId="0" borderId="0" xfId="0" applyFont="1" applyBorder="1" applyAlignment="1" applyProtection="1">
      <alignment horizontal="center" vertical="center" wrapText="1"/>
      <protection hidden="1"/>
    </xf>
    <xf numFmtId="0" fontId="9" fillId="0" borderId="10" xfId="0" applyFont="1" applyFill="1" applyBorder="1" applyAlignment="1" applyProtection="1"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4" fillId="8" borderId="3" xfId="0" applyFont="1" applyFill="1" applyBorder="1" applyAlignment="1" applyProtection="1">
      <alignment vertical="center" wrapText="1"/>
      <protection hidden="1"/>
    </xf>
    <xf numFmtId="164" fontId="9" fillId="0" borderId="35" xfId="0" applyNumberFormat="1" applyFont="1" applyBorder="1" applyAlignment="1" applyProtection="1">
      <alignment horizontal="center" vertical="center"/>
      <protection locked="0" hidden="1"/>
    </xf>
    <xf numFmtId="164" fontId="9" fillId="0" borderId="46" xfId="0" applyNumberFormat="1" applyFont="1" applyBorder="1" applyAlignment="1" applyProtection="1">
      <alignment horizontal="center" vertical="center"/>
      <protection locked="0" hidden="1"/>
    </xf>
    <xf numFmtId="164" fontId="9" fillId="0" borderId="21" xfId="0" applyNumberFormat="1" applyFont="1" applyBorder="1" applyAlignment="1" applyProtection="1">
      <alignment horizontal="center" vertical="center"/>
      <protection locked="0" hidden="1"/>
    </xf>
    <xf numFmtId="164" fontId="9" fillId="0" borderId="32" xfId="0" applyNumberFormat="1" applyFont="1" applyBorder="1" applyAlignment="1" applyProtection="1">
      <alignment horizontal="center" vertical="center"/>
      <protection locked="0" hidden="1"/>
    </xf>
    <xf numFmtId="164" fontId="9" fillId="0" borderId="47" xfId="0" applyNumberFormat="1" applyFont="1" applyBorder="1" applyAlignment="1" applyProtection="1">
      <alignment horizontal="center" vertical="center"/>
      <protection locked="0" hidden="1"/>
    </xf>
    <xf numFmtId="164" fontId="9" fillId="0" borderId="11" xfId="0" applyNumberFormat="1" applyFont="1" applyBorder="1" applyAlignment="1" applyProtection="1">
      <alignment horizontal="center" vertical="center"/>
      <protection locked="0" hidden="1"/>
    </xf>
    <xf numFmtId="164" fontId="9" fillId="0" borderId="33" xfId="0" applyNumberFormat="1" applyFont="1" applyBorder="1" applyAlignment="1" applyProtection="1">
      <alignment horizontal="center" vertical="center"/>
      <protection locked="0" hidden="1"/>
    </xf>
    <xf numFmtId="164" fontId="9" fillId="0" borderId="48" xfId="0" applyNumberFormat="1" applyFont="1" applyBorder="1" applyAlignment="1" applyProtection="1">
      <alignment horizontal="center" vertical="center"/>
      <protection locked="0" hidden="1"/>
    </xf>
    <xf numFmtId="164" fontId="9" fillId="0" borderId="20" xfId="0" applyNumberFormat="1" applyFont="1" applyBorder="1" applyAlignment="1" applyProtection="1">
      <alignment horizontal="center" vertical="center"/>
      <protection locked="0" hidden="1"/>
    </xf>
    <xf numFmtId="164" fontId="9" fillId="0" borderId="4" xfId="0" applyNumberFormat="1" applyFont="1" applyBorder="1" applyAlignment="1" applyProtection="1">
      <alignment horizontal="center" vertical="center"/>
      <protection locked="0" hidden="1"/>
    </xf>
    <xf numFmtId="164" fontId="9" fillId="0" borderId="49" xfId="0" applyNumberFormat="1" applyFont="1" applyBorder="1" applyAlignment="1" applyProtection="1">
      <alignment horizontal="center" vertical="center"/>
      <protection locked="0" hidden="1"/>
    </xf>
    <xf numFmtId="164" fontId="9" fillId="0" borderId="5" xfId="0" applyNumberFormat="1" applyFont="1" applyBorder="1" applyAlignment="1" applyProtection="1">
      <alignment horizontal="center" vertical="center"/>
      <protection locked="0" hidden="1"/>
    </xf>
    <xf numFmtId="164" fontId="2" fillId="2" borderId="7" xfId="0" applyNumberFormat="1" applyFont="1" applyFill="1" applyBorder="1" applyAlignment="1" applyProtection="1">
      <alignment horizontal="center" vertical="center"/>
      <protection hidden="1"/>
    </xf>
    <xf numFmtId="164" fontId="2" fillId="2" borderId="13" xfId="0" applyNumberFormat="1" applyFont="1" applyFill="1" applyBorder="1" applyAlignment="1" applyProtection="1">
      <alignment horizontal="center" vertical="center"/>
      <protection hidden="1"/>
    </xf>
    <xf numFmtId="164" fontId="2" fillId="2" borderId="18" xfId="0" applyNumberFormat="1" applyFont="1" applyFill="1" applyBorder="1" applyAlignment="1" applyProtection="1">
      <alignment horizontal="center" vertical="center"/>
      <protection hidden="1"/>
    </xf>
    <xf numFmtId="2" fontId="9" fillId="2" borderId="4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5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6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32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11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12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33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20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34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35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21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36" xfId="0" applyNumberFormat="1" applyFont="1" applyFill="1" applyBorder="1" applyAlignment="1" applyProtection="1">
      <alignment horizontal="center" vertical="center" wrapText="1"/>
      <protection hidden="1"/>
    </xf>
    <xf numFmtId="9" fontId="9" fillId="11" borderId="42" xfId="0" applyNumberFormat="1" applyFont="1" applyFill="1" applyBorder="1" applyAlignment="1" applyProtection="1">
      <alignment horizontal="center" vertical="center"/>
      <protection locked="0" hidden="1"/>
    </xf>
    <xf numFmtId="9" fontId="9" fillId="11" borderId="30" xfId="0" applyNumberFormat="1" applyFont="1" applyFill="1" applyBorder="1" applyAlignment="1" applyProtection="1">
      <alignment horizontal="center" vertical="center"/>
      <protection locked="0" hidden="1"/>
    </xf>
    <xf numFmtId="9" fontId="9" fillId="11" borderId="43" xfId="0" applyNumberFormat="1" applyFont="1" applyFill="1" applyBorder="1" applyAlignment="1" applyProtection="1">
      <alignment horizontal="center" vertical="center"/>
      <protection locked="0" hidden="1"/>
    </xf>
    <xf numFmtId="0" fontId="8" fillId="11" borderId="10" xfId="1" applyNumberFormat="1" applyFont="1" applyFill="1" applyBorder="1" applyAlignment="1" applyProtection="1">
      <alignment horizontal="center" vertical="center" wrapText="1"/>
      <protection locked="0" hidden="1"/>
    </xf>
    <xf numFmtId="0" fontId="14" fillId="12" borderId="3" xfId="0" applyFont="1" applyFill="1" applyBorder="1" applyAlignment="1" applyProtection="1">
      <alignment vertical="center" wrapText="1"/>
      <protection hidden="1"/>
    </xf>
    <xf numFmtId="0" fontId="9" fillId="0" borderId="1" xfId="0" applyFont="1" applyBorder="1" applyAlignment="1" applyProtection="1">
      <alignment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9" fillId="0" borderId="8" xfId="0" applyFont="1" applyBorder="1" applyAlignment="1" applyProtection="1">
      <alignment vertical="center"/>
      <protection locked="0" hidden="1"/>
    </xf>
    <xf numFmtId="0" fontId="9" fillId="0" borderId="8" xfId="0" applyFont="1" applyBorder="1" applyAlignment="1" applyProtection="1">
      <alignment horizontal="center" vertical="center"/>
      <protection locked="0" hidden="1"/>
    </xf>
    <xf numFmtId="0" fontId="9" fillId="0" borderId="17" xfId="0" applyFont="1" applyBorder="1" applyAlignment="1" applyProtection="1">
      <alignment vertical="center"/>
      <protection locked="0" hidden="1"/>
    </xf>
    <xf numFmtId="0" fontId="9" fillId="0" borderId="17" xfId="0" applyFont="1" applyBorder="1" applyAlignment="1" applyProtection="1">
      <alignment horizontal="center" vertical="center"/>
      <protection locked="0" hidden="1"/>
    </xf>
    <xf numFmtId="164" fontId="9" fillId="0" borderId="1" xfId="0" applyNumberFormat="1" applyFont="1" applyBorder="1" applyAlignment="1" applyProtection="1">
      <alignment horizontal="center" vertical="center"/>
      <protection locked="0" hidden="1"/>
    </xf>
    <xf numFmtId="164" fontId="9" fillId="0" borderId="8" xfId="0" applyNumberFormat="1" applyFont="1" applyBorder="1" applyAlignment="1" applyProtection="1">
      <alignment horizontal="center" vertical="center"/>
      <protection locked="0" hidden="1"/>
    </xf>
    <xf numFmtId="164" fontId="9" fillId="0" borderId="17" xfId="0" applyNumberFormat="1" applyFont="1" applyBorder="1" applyAlignment="1" applyProtection="1">
      <alignment horizontal="center" vertical="center"/>
      <protection locked="0" hidden="1"/>
    </xf>
    <xf numFmtId="164" fontId="9" fillId="0" borderId="1" xfId="0" applyNumberFormat="1" applyFont="1" applyBorder="1" applyAlignment="1" applyProtection="1">
      <alignment horizontal="center" vertical="center" wrapText="1"/>
      <protection locked="0" hidden="1"/>
    </xf>
    <xf numFmtId="164" fontId="9" fillId="0" borderId="8" xfId="0" applyNumberFormat="1" applyFont="1" applyBorder="1" applyAlignment="1" applyProtection="1">
      <alignment horizontal="center" vertical="center" wrapText="1"/>
      <protection locked="0" hidden="1"/>
    </xf>
    <xf numFmtId="164" fontId="9" fillId="0" borderId="17" xfId="0" applyNumberFormat="1" applyFont="1" applyBorder="1" applyAlignment="1" applyProtection="1">
      <alignment horizontal="center" vertical="center" wrapText="1"/>
      <protection locked="0" hidden="1"/>
    </xf>
    <xf numFmtId="0" fontId="0" fillId="13" borderId="0" xfId="0" applyFill="1" applyProtection="1">
      <protection hidden="1"/>
    </xf>
    <xf numFmtId="0" fontId="0" fillId="10" borderId="0" xfId="0" applyFill="1" applyProtection="1">
      <protection hidden="1"/>
    </xf>
    <xf numFmtId="0" fontId="16" fillId="0" borderId="0" xfId="0" applyFont="1" applyProtection="1">
      <protection hidden="1"/>
    </xf>
    <xf numFmtId="9" fontId="11" fillId="11" borderId="14" xfId="1" applyFont="1" applyFill="1" applyBorder="1" applyAlignment="1" applyProtection="1">
      <alignment horizontal="center" vertical="center" wrapText="1"/>
      <protection locked="0" hidden="1"/>
    </xf>
    <xf numFmtId="9" fontId="11" fillId="11" borderId="15" xfId="1" applyFont="1" applyFill="1" applyBorder="1" applyAlignment="1" applyProtection="1">
      <alignment horizontal="center" vertical="center" wrapText="1"/>
      <protection locked="0" hidden="1"/>
    </xf>
    <xf numFmtId="9" fontId="11" fillId="11" borderId="16" xfId="1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2" borderId="31" xfId="0" applyFont="1" applyFill="1" applyBorder="1" applyAlignment="1" applyProtection="1">
      <alignment horizontal="center" vertical="center"/>
      <protection hidden="1"/>
    </xf>
    <xf numFmtId="0" fontId="8" fillId="6" borderId="42" xfId="0" applyFont="1" applyFill="1" applyBorder="1" applyAlignment="1" applyProtection="1">
      <alignment horizontal="center"/>
      <protection hidden="1"/>
    </xf>
    <xf numFmtId="0" fontId="8" fillId="6" borderId="30" xfId="0" applyFont="1" applyFill="1" applyBorder="1" applyAlignment="1" applyProtection="1">
      <alignment horizontal="center"/>
      <protection hidden="1"/>
    </xf>
    <xf numFmtId="0" fontId="8" fillId="6" borderId="43" xfId="0" applyFont="1" applyFill="1" applyBorder="1" applyAlignment="1" applyProtection="1">
      <alignment horizontal="center"/>
      <protection hidden="1"/>
    </xf>
    <xf numFmtId="0" fontId="9" fillId="0" borderId="11" xfId="0" applyFont="1" applyBorder="1" applyProtection="1">
      <protection hidden="1"/>
    </xf>
    <xf numFmtId="0" fontId="0" fillId="3" borderId="11" xfId="0" applyFill="1" applyBorder="1" applyAlignment="1" applyProtection="1">
      <alignment horizontal="center"/>
      <protection hidden="1"/>
    </xf>
    <xf numFmtId="164" fontId="2" fillId="5" borderId="11" xfId="0" applyNumberFormat="1" applyFont="1" applyFill="1" applyBorder="1" applyAlignment="1" applyProtection="1">
      <alignment horizontal="center"/>
      <protection hidden="1"/>
    </xf>
    <xf numFmtId="0" fontId="13" fillId="0" borderId="11" xfId="0" applyFont="1" applyFill="1" applyBorder="1" applyAlignment="1" applyProtection="1">
      <alignment horizontal="center" vertical="center"/>
      <protection hidden="1"/>
    </xf>
    <xf numFmtId="164" fontId="0" fillId="6" borderId="11" xfId="0" applyNumberFormat="1" applyFont="1" applyFill="1" applyBorder="1" applyAlignment="1" applyProtection="1">
      <alignment horizontal="center"/>
      <protection hidden="1"/>
    </xf>
    <xf numFmtId="165" fontId="0" fillId="7" borderId="11" xfId="0" applyNumberFormat="1" applyFont="1" applyFill="1" applyBorder="1" applyAlignment="1" applyProtection="1">
      <alignment horizontal="center"/>
      <protection hidden="1"/>
    </xf>
    <xf numFmtId="164" fontId="2" fillId="8" borderId="11" xfId="0" applyNumberFormat="1" applyFont="1" applyFill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164" fontId="0" fillId="4" borderId="11" xfId="0" applyNumberFormat="1" applyFont="1" applyFill="1" applyBorder="1" applyAlignment="1" applyProtection="1">
      <alignment horizontal="center" vertical="center" wrapText="1"/>
      <protection hidden="1"/>
    </xf>
    <xf numFmtId="164" fontId="2" fillId="12" borderId="11" xfId="0" applyNumberFormat="1" applyFont="1" applyFill="1" applyBorder="1" applyAlignment="1" applyProtection="1">
      <alignment horizontal="center" vertical="center" wrapText="1"/>
      <protection hidden="1"/>
    </xf>
    <xf numFmtId="2" fontId="2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0" fillId="6" borderId="11" xfId="0" applyFill="1" applyBorder="1" applyAlignment="1" applyProtection="1">
      <alignment horizontal="center" vertical="center" wrapText="1"/>
      <protection hidden="1"/>
    </xf>
    <xf numFmtId="0" fontId="0" fillId="7" borderId="11" xfId="0" applyFill="1" applyBorder="1" applyProtection="1">
      <protection hidden="1"/>
    </xf>
    <xf numFmtId="0" fontId="0" fillId="4" borderId="11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4" fillId="0" borderId="0" xfId="2" applyFont="1" applyAlignment="1" applyProtection="1">
      <alignment horizontal="right"/>
      <protection hidden="1"/>
    </xf>
    <xf numFmtId="0" fontId="9" fillId="2" borderId="2" xfId="0" applyFont="1" applyFill="1" applyBorder="1" applyAlignment="1" applyProtection="1">
      <alignment vertical="center"/>
      <protection hidden="1"/>
    </xf>
    <xf numFmtId="0" fontId="9" fillId="2" borderId="9" xfId="0" applyFont="1" applyFill="1" applyBorder="1" applyAlignment="1" applyProtection="1">
      <alignment vertical="center"/>
      <protection hidden="1"/>
    </xf>
    <xf numFmtId="0" fontId="9" fillId="2" borderId="19" xfId="0" applyFont="1" applyFill="1" applyBorder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0" fillId="0" borderId="0" xfId="0" applyAlignment="1" applyProtection="1">
      <alignment horizontal="left" indent="1"/>
      <protection hidden="1"/>
    </xf>
    <xf numFmtId="0" fontId="17" fillId="0" borderId="0" xfId="0" applyFont="1" applyAlignment="1" applyProtection="1">
      <alignment vertical="top" wrapText="1"/>
      <protection hidden="1"/>
    </xf>
    <xf numFmtId="0" fontId="19" fillId="0" borderId="0" xfId="0" applyFont="1" applyProtection="1">
      <protection hidden="1"/>
    </xf>
    <xf numFmtId="164" fontId="9" fillId="0" borderId="6" xfId="0" applyNumberFormat="1" applyFont="1" applyBorder="1" applyAlignment="1" applyProtection="1">
      <alignment horizontal="center" vertical="center"/>
      <protection locked="0" hidden="1"/>
    </xf>
    <xf numFmtId="164" fontId="9" fillId="0" borderId="12" xfId="0" applyNumberFormat="1" applyFont="1" applyBorder="1" applyAlignment="1" applyProtection="1">
      <alignment horizontal="center" vertical="center"/>
      <protection locked="0" hidden="1"/>
    </xf>
    <xf numFmtId="164" fontId="9" fillId="0" borderId="34" xfId="0" applyNumberFormat="1" applyFont="1" applyBorder="1" applyAlignment="1" applyProtection="1">
      <alignment horizontal="center" vertical="center"/>
      <protection locked="0" hidden="1"/>
    </xf>
    <xf numFmtId="164" fontId="9" fillId="0" borderId="36" xfId="0" applyNumberFormat="1" applyFont="1" applyBorder="1" applyAlignment="1" applyProtection="1">
      <alignment horizontal="center" vertical="center"/>
      <protection locked="0" hidden="1"/>
    </xf>
    <xf numFmtId="9" fontId="8" fillId="11" borderId="3" xfId="0" applyNumberFormat="1" applyFont="1" applyFill="1" applyBorder="1" applyAlignment="1" applyProtection="1">
      <alignment horizontal="center" wrapText="1"/>
      <protection locked="0"/>
    </xf>
    <xf numFmtId="9" fontId="8" fillId="11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protection hidden="1"/>
    </xf>
    <xf numFmtId="0" fontId="0" fillId="14" borderId="44" xfId="0" applyFill="1" applyBorder="1" applyAlignment="1">
      <alignment horizontal="center" wrapText="1"/>
    </xf>
    <xf numFmtId="0" fontId="0" fillId="14" borderId="44" xfId="0" applyFill="1" applyBorder="1"/>
    <xf numFmtId="2" fontId="9" fillId="2" borderId="50" xfId="0" applyNumberFormat="1" applyFont="1" applyFill="1" applyBorder="1" applyAlignment="1" applyProtection="1">
      <alignment horizontal="center" vertical="center"/>
      <protection hidden="1"/>
    </xf>
    <xf numFmtId="2" fontId="2" fillId="2" borderId="7" xfId="0" applyNumberFormat="1" applyFont="1" applyFill="1" applyBorder="1" applyAlignment="1" applyProtection="1">
      <alignment horizontal="center" vertical="center"/>
      <protection hidden="1"/>
    </xf>
    <xf numFmtId="2" fontId="2" fillId="2" borderId="13" xfId="0" applyNumberFormat="1" applyFont="1" applyFill="1" applyBorder="1" applyAlignment="1" applyProtection="1">
      <alignment horizontal="center" vertical="center"/>
      <protection hidden="1"/>
    </xf>
    <xf numFmtId="2" fontId="2" fillId="2" borderId="18" xfId="0" applyNumberFormat="1" applyFont="1" applyFill="1" applyBorder="1" applyAlignment="1" applyProtection="1">
      <alignment horizontal="center" vertical="center"/>
      <protection hidden="1"/>
    </xf>
    <xf numFmtId="2" fontId="2" fillId="2" borderId="13" xfId="0" applyNumberFormat="1" applyFont="1" applyFill="1" applyBorder="1" applyAlignment="1" applyProtection="1">
      <alignment horizontal="center" vertical="center" wrapText="1"/>
      <protection hidden="1"/>
    </xf>
    <xf numFmtId="2" fontId="2" fillId="2" borderId="18" xfId="0" applyNumberFormat="1" applyFont="1" applyFill="1" applyBorder="1" applyAlignment="1" applyProtection="1">
      <alignment horizontal="center" vertical="center" wrapText="1"/>
      <protection hidden="1"/>
    </xf>
    <xf numFmtId="2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51" xfId="0" applyNumberFormat="1" applyFont="1" applyFill="1" applyBorder="1" applyAlignment="1" applyProtection="1">
      <alignment horizontal="center" vertical="center"/>
      <protection hidden="1"/>
    </xf>
    <xf numFmtId="2" fontId="9" fillId="2" borderId="52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 applyProtection="1">
      <protection hidden="1"/>
    </xf>
    <xf numFmtId="165" fontId="2" fillId="10" borderId="31" xfId="0" applyNumberFormat="1" applyFont="1" applyFill="1" applyBorder="1" applyAlignment="1" applyProtection="1">
      <alignment horizontal="center" vertical="center" shrinkToFit="1"/>
      <protection hidden="1"/>
    </xf>
    <xf numFmtId="165" fontId="2" fillId="0" borderId="0" xfId="0" applyNumberFormat="1" applyFont="1" applyFill="1" applyAlignment="1" applyProtection="1">
      <alignment horizontal="center" vertical="center" shrinkToFit="1"/>
      <protection hidden="1"/>
    </xf>
    <xf numFmtId="165" fontId="2" fillId="10" borderId="27" xfId="0" applyNumberFormat="1" applyFont="1" applyFill="1" applyBorder="1" applyAlignment="1" applyProtection="1">
      <alignment horizontal="center" vertical="center" shrinkToFit="1"/>
      <protection hidden="1"/>
    </xf>
    <xf numFmtId="165" fontId="2" fillId="10" borderId="28" xfId="0" applyNumberFormat="1" applyFont="1" applyFill="1" applyBorder="1" applyAlignment="1" applyProtection="1">
      <alignment horizontal="center" vertical="center" shrinkToFit="1"/>
      <protection hidden="1"/>
    </xf>
    <xf numFmtId="165" fontId="2" fillId="10" borderId="56" xfId="0" applyNumberFormat="1" applyFont="1" applyFill="1" applyBorder="1" applyAlignment="1" applyProtection="1">
      <alignment horizontal="center" vertical="center" shrinkToFit="1"/>
      <protection hidden="1"/>
    </xf>
    <xf numFmtId="2" fontId="2" fillId="10" borderId="31" xfId="0" applyNumberFormat="1" applyFont="1" applyFill="1" applyBorder="1" applyAlignment="1" applyProtection="1">
      <alignment horizontal="center" vertical="center" shrinkToFit="1"/>
      <protection hidden="1"/>
    </xf>
    <xf numFmtId="165" fontId="11" fillId="10" borderId="31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 applyProtection="1">
      <alignment wrapText="1"/>
      <protection hidden="1"/>
    </xf>
    <xf numFmtId="0" fontId="0" fillId="3" borderId="11" xfId="0" applyFill="1" applyBorder="1" applyAlignment="1" applyProtection="1">
      <alignment horizontal="center" wrapText="1"/>
      <protection hidden="1"/>
    </xf>
    <xf numFmtId="164" fontId="2" fillId="5" borderId="11" xfId="0" applyNumberFormat="1" applyFont="1" applyFill="1" applyBorder="1" applyAlignment="1" applyProtection="1">
      <alignment horizontal="center" wrapText="1"/>
      <protection hidden="1"/>
    </xf>
    <xf numFmtId="0" fontId="13" fillId="0" borderId="11" xfId="0" applyFont="1" applyFill="1" applyBorder="1" applyAlignment="1" applyProtection="1">
      <alignment horizontal="center" vertical="center" wrapText="1"/>
      <protection hidden="1"/>
    </xf>
    <xf numFmtId="164" fontId="0" fillId="6" borderId="11" xfId="0" applyNumberFormat="1" applyFont="1" applyFill="1" applyBorder="1" applyAlignment="1" applyProtection="1">
      <alignment horizontal="center" wrapText="1"/>
      <protection hidden="1"/>
    </xf>
    <xf numFmtId="165" fontId="0" fillId="7" borderId="11" xfId="0" applyNumberFormat="1" applyFont="1" applyFill="1" applyBorder="1" applyAlignment="1" applyProtection="1">
      <alignment horizontal="center" wrapText="1"/>
      <protection hidden="1"/>
    </xf>
    <xf numFmtId="164" fontId="2" fillId="8" borderId="11" xfId="0" applyNumberFormat="1" applyFont="1" applyFill="1" applyBorder="1" applyAlignment="1" applyProtection="1">
      <alignment horizontal="center" wrapText="1"/>
      <protection hidden="1"/>
    </xf>
    <xf numFmtId="0" fontId="0" fillId="7" borderId="11" xfId="0" applyFill="1" applyBorder="1" applyAlignment="1" applyProtection="1">
      <alignment wrapText="1"/>
      <protection hidden="1"/>
    </xf>
    <xf numFmtId="0" fontId="0" fillId="4" borderId="11" xfId="0" applyFill="1" applyBorder="1" applyAlignment="1" applyProtection="1">
      <alignment wrapText="1"/>
      <protection hidden="1"/>
    </xf>
    <xf numFmtId="0" fontId="0" fillId="2" borderId="11" xfId="0" applyFill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0" fillId="6" borderId="11" xfId="0" applyFill="1" applyBorder="1" applyAlignment="1" applyProtection="1">
      <alignment horizontal="center" vertical="top" wrapText="1"/>
      <protection hidden="1"/>
    </xf>
    <xf numFmtId="165" fontId="2" fillId="0" borderId="23" xfId="0" applyNumberFormat="1" applyFont="1" applyFill="1" applyBorder="1" applyAlignment="1" applyProtection="1">
      <alignment horizontal="center" vertical="center" shrinkToFit="1"/>
      <protection hidden="1"/>
    </xf>
    <xf numFmtId="165" fontId="2" fillId="0" borderId="29" xfId="0" applyNumberFormat="1" applyFont="1" applyFill="1" applyBorder="1" applyAlignment="1" applyProtection="1">
      <alignment horizontal="center" vertical="center" shrinkToFit="1"/>
      <protection hidden="1"/>
    </xf>
    <xf numFmtId="165" fontId="2" fillId="0" borderId="26" xfId="0" applyNumberFormat="1" applyFont="1" applyFill="1" applyBorder="1" applyAlignment="1" applyProtection="1">
      <alignment horizontal="center" vertical="center" shrinkToFit="1"/>
      <protection hidden="1"/>
    </xf>
    <xf numFmtId="2" fontId="2" fillId="10" borderId="57" xfId="0" applyNumberFormat="1" applyFont="1" applyFill="1" applyBorder="1" applyAlignment="1" applyProtection="1">
      <alignment horizontal="center" vertical="center" wrapText="1"/>
      <protection hidden="1"/>
    </xf>
    <xf numFmtId="2" fontId="2" fillId="10" borderId="13" xfId="0" applyNumberFormat="1" applyFont="1" applyFill="1" applyBorder="1" applyAlignment="1" applyProtection="1">
      <alignment horizontal="center" vertical="center" wrapText="1"/>
      <protection hidden="1"/>
    </xf>
    <xf numFmtId="2" fontId="2" fillId="10" borderId="18" xfId="0" applyNumberFormat="1" applyFont="1" applyFill="1" applyBorder="1" applyAlignment="1" applyProtection="1">
      <alignment horizontal="center" vertical="center" wrapText="1"/>
      <protection hidden="1"/>
    </xf>
    <xf numFmtId="2" fontId="2" fillId="10" borderId="7" xfId="0" applyNumberFormat="1" applyFont="1" applyFill="1" applyBorder="1" applyAlignment="1" applyProtection="1">
      <alignment horizontal="center" vertical="center" wrapText="1"/>
      <protection hidden="1"/>
    </xf>
    <xf numFmtId="164" fontId="11" fillId="15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15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15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hidden="1"/>
    </xf>
    <xf numFmtId="164" fontId="11" fillId="15" borderId="11" xfId="0" applyNumberFormat="1" applyFont="1" applyFill="1" applyBorder="1" applyAlignment="1" applyProtection="1">
      <alignment horizontal="center" vertical="center" wrapText="1"/>
      <protection hidden="1"/>
    </xf>
    <xf numFmtId="164" fontId="2" fillId="10" borderId="11" xfId="0" applyNumberFormat="1" applyFont="1" applyFill="1" applyBorder="1" applyAlignment="1" applyProtection="1">
      <alignment horizontal="center" vertical="center" wrapText="1"/>
      <protection hidden="1"/>
    </xf>
    <xf numFmtId="164" fontId="2" fillId="2" borderId="57" xfId="0" applyNumberFormat="1" applyFont="1" applyFill="1" applyBorder="1" applyAlignment="1" applyProtection="1">
      <alignment horizontal="center" vertical="center"/>
      <protection hidden="1"/>
    </xf>
    <xf numFmtId="164" fontId="2" fillId="2" borderId="59" xfId="0" applyNumberFormat="1" applyFont="1" applyFill="1" applyBorder="1" applyAlignment="1" applyProtection="1">
      <alignment horizontal="center" vertical="center"/>
      <protection hidden="1"/>
    </xf>
    <xf numFmtId="164" fontId="2" fillId="2" borderId="58" xfId="0" applyNumberFormat="1" applyFont="1" applyFill="1" applyBorder="1" applyAlignment="1" applyProtection="1">
      <alignment horizontal="center" vertical="center"/>
      <protection hidden="1"/>
    </xf>
    <xf numFmtId="2" fontId="9" fillId="2" borderId="1" xfId="0" applyNumberFormat="1" applyFont="1" applyFill="1" applyBorder="1" applyAlignment="1" applyProtection="1">
      <alignment horizontal="center" vertical="center"/>
      <protection hidden="1"/>
    </xf>
    <xf numFmtId="2" fontId="2" fillId="2" borderId="59" xfId="0" applyNumberFormat="1" applyFont="1" applyFill="1" applyBorder="1" applyAlignment="1" applyProtection="1">
      <alignment horizontal="center" vertical="center" wrapText="1"/>
      <protection hidden="1"/>
    </xf>
    <xf numFmtId="2" fontId="2" fillId="2" borderId="57" xfId="0" applyNumberFormat="1" applyFont="1" applyFill="1" applyBorder="1" applyAlignment="1" applyProtection="1">
      <alignment horizontal="center" vertical="center" wrapText="1"/>
      <protection hidden="1"/>
    </xf>
    <xf numFmtId="2" fontId="2" fillId="2" borderId="58" xfId="0" applyNumberFormat="1" applyFont="1" applyFill="1" applyBorder="1" applyAlignment="1" applyProtection="1">
      <alignment horizontal="center" vertical="center" wrapText="1"/>
      <protection hidden="1"/>
    </xf>
    <xf numFmtId="2" fontId="2" fillId="2" borderId="22" xfId="0" applyNumberFormat="1" applyFont="1" applyFill="1" applyBorder="1" applyAlignment="1" applyProtection="1">
      <alignment horizontal="center" vertical="center"/>
      <protection hidden="1"/>
    </xf>
    <xf numFmtId="2" fontId="2" fillId="2" borderId="57" xfId="0" applyNumberFormat="1" applyFont="1" applyFill="1" applyBorder="1" applyAlignment="1" applyProtection="1">
      <alignment horizontal="center" vertical="center"/>
      <protection hidden="1"/>
    </xf>
    <xf numFmtId="2" fontId="9" fillId="2" borderId="39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42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30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43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10" xfId="0" applyNumberFormat="1" applyFont="1" applyFill="1" applyBorder="1" applyAlignment="1" applyProtection="1">
      <alignment horizontal="center" vertical="center"/>
      <protection hidden="1"/>
    </xf>
    <xf numFmtId="2" fontId="9" fillId="2" borderId="8" xfId="0" applyNumberFormat="1" applyFont="1" applyFill="1" applyBorder="1" applyAlignment="1" applyProtection="1">
      <alignment horizontal="center" vertical="center"/>
      <protection hidden="1"/>
    </xf>
    <xf numFmtId="2" fontId="9" fillId="2" borderId="55" xfId="0" applyNumberFormat="1" applyFont="1" applyFill="1" applyBorder="1" applyAlignment="1" applyProtection="1">
      <alignment horizontal="center" vertical="center"/>
      <protection hidden="1"/>
    </xf>
    <xf numFmtId="2" fontId="2" fillId="2" borderId="8" xfId="0" applyNumberFormat="1" applyFont="1" applyFill="1" applyBorder="1" applyAlignment="1" applyProtection="1">
      <alignment horizontal="center" vertical="center"/>
      <protection hidden="1"/>
    </xf>
    <xf numFmtId="2" fontId="2" fillId="2" borderId="53" xfId="0" applyNumberFormat="1" applyFont="1" applyFill="1" applyBorder="1" applyAlignment="1" applyProtection="1">
      <alignment horizontal="center" vertical="center"/>
      <protection hidden="1"/>
    </xf>
    <xf numFmtId="2" fontId="9" fillId="2" borderId="40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41" xfId="0" applyNumberFormat="1" applyFont="1" applyFill="1" applyBorder="1" applyAlignment="1" applyProtection="1">
      <alignment horizontal="center" vertical="center" wrapText="1"/>
      <protection hidden="1"/>
    </xf>
    <xf numFmtId="2" fontId="2" fillId="1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10" borderId="8" xfId="0" applyNumberFormat="1" applyFont="1" applyFill="1" applyBorder="1" applyAlignment="1" applyProtection="1">
      <alignment horizontal="center" vertical="center" wrapText="1"/>
      <protection hidden="1"/>
    </xf>
    <xf numFmtId="2" fontId="2" fillId="10" borderId="53" xfId="0" applyNumberFormat="1" applyFont="1" applyFill="1" applyBorder="1" applyAlignment="1" applyProtection="1">
      <alignment horizontal="center" vertical="center" wrapText="1"/>
      <protection hidden="1"/>
    </xf>
    <xf numFmtId="0" fontId="11" fillId="10" borderId="31" xfId="0" applyFont="1" applyFill="1" applyBorder="1" applyAlignment="1" applyProtection="1">
      <alignment horizontal="right" vertical="center" indent="1"/>
      <protection hidden="1"/>
    </xf>
    <xf numFmtId="0" fontId="19" fillId="0" borderId="0" xfId="0" applyFont="1" applyAlignment="1" applyProtection="1">
      <alignment horizontal="left" vertical="top" wrapText="1"/>
      <protection hidden="1"/>
    </xf>
    <xf numFmtId="0" fontId="0" fillId="0" borderId="0" xfId="0" applyAlignment="1">
      <alignment wrapText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53" xfId="0" applyFont="1" applyFill="1" applyBorder="1" applyAlignment="1" applyProtection="1">
      <alignment horizontal="center" vertical="center" wrapText="1"/>
      <protection hidden="1"/>
    </xf>
    <xf numFmtId="0" fontId="11" fillId="12" borderId="10" xfId="0" applyFont="1" applyFill="1" applyBorder="1" applyAlignment="1" applyProtection="1">
      <alignment horizontal="center" wrapText="1"/>
      <protection hidden="1"/>
    </xf>
    <xf numFmtId="0" fontId="11" fillId="12" borderId="38" xfId="0" applyFont="1" applyFill="1" applyBorder="1" applyAlignment="1" applyProtection="1">
      <alignment horizontal="center" wrapText="1"/>
      <protection hidden="1"/>
    </xf>
    <xf numFmtId="0" fontId="11" fillId="8" borderId="40" xfId="0" applyFont="1" applyFill="1" applyBorder="1" applyAlignment="1" applyProtection="1">
      <alignment horizontal="center" textRotation="90" wrapText="1"/>
      <protection hidden="1"/>
    </xf>
    <xf numFmtId="0" fontId="11" fillId="8" borderId="30" xfId="0" applyFont="1" applyFill="1" applyBorder="1" applyAlignment="1" applyProtection="1">
      <alignment horizontal="center" textRotation="90" wrapText="1"/>
      <protection hidden="1"/>
    </xf>
    <xf numFmtId="0" fontId="11" fillId="12" borderId="41" xfId="0" applyFont="1" applyFill="1" applyBorder="1" applyAlignment="1" applyProtection="1">
      <alignment horizontal="center" textRotation="90" wrapText="1"/>
      <protection hidden="1"/>
    </xf>
    <xf numFmtId="0" fontId="11" fillId="12" borderId="43" xfId="0" applyFont="1" applyFill="1" applyBorder="1" applyAlignment="1" applyProtection="1">
      <alignment horizontal="center" textRotation="90" wrapText="1"/>
      <protection hidden="1"/>
    </xf>
    <xf numFmtId="0" fontId="2" fillId="15" borderId="3" xfId="0" applyFont="1" applyFill="1" applyBorder="1" applyAlignment="1" applyProtection="1">
      <alignment horizontal="center" vertical="center" textRotation="90" wrapText="1"/>
      <protection hidden="1"/>
    </xf>
    <xf numFmtId="0" fontId="2" fillId="15" borderId="10" xfId="0" applyFont="1" applyFill="1" applyBorder="1" applyAlignment="1" applyProtection="1">
      <alignment horizontal="center" vertical="center" textRotation="90" wrapText="1"/>
      <protection hidden="1"/>
    </xf>
    <xf numFmtId="0" fontId="2" fillId="15" borderId="38" xfId="0" applyFont="1" applyFill="1" applyBorder="1" applyAlignment="1" applyProtection="1">
      <alignment horizontal="center" vertical="center" textRotation="90" wrapText="1"/>
      <protection hidden="1"/>
    </xf>
    <xf numFmtId="0" fontId="8" fillId="4" borderId="10" xfId="0" applyFont="1" applyFill="1" applyBorder="1" applyAlignment="1" applyProtection="1">
      <alignment horizontal="center" wrapText="1"/>
      <protection hidden="1"/>
    </xf>
    <xf numFmtId="0" fontId="11" fillId="5" borderId="39" xfId="0" applyFont="1" applyFill="1" applyBorder="1" applyAlignment="1" applyProtection="1">
      <alignment horizontal="center" textRotation="90" wrapText="1"/>
      <protection hidden="1"/>
    </xf>
    <xf numFmtId="0" fontId="11" fillId="5" borderId="42" xfId="0" applyFont="1" applyFill="1" applyBorder="1" applyAlignment="1" applyProtection="1">
      <alignment horizontal="center" textRotation="90" wrapText="1"/>
      <protection hidden="1"/>
    </xf>
    <xf numFmtId="0" fontId="8" fillId="7" borderId="10" xfId="0" applyFont="1" applyFill="1" applyBorder="1" applyAlignment="1" applyProtection="1">
      <alignment horizontal="center" wrapText="1"/>
      <protection hidden="1"/>
    </xf>
    <xf numFmtId="0" fontId="8" fillId="7" borderId="38" xfId="0" applyFont="1" applyFill="1" applyBorder="1" applyAlignment="1" applyProtection="1">
      <alignment horizontal="center" wrapText="1"/>
      <protection hidden="1"/>
    </xf>
    <xf numFmtId="0" fontId="11" fillId="8" borderId="10" xfId="0" applyFont="1" applyFill="1" applyBorder="1" applyAlignment="1" applyProtection="1">
      <alignment horizontal="center" wrapText="1"/>
      <protection hidden="1"/>
    </xf>
    <xf numFmtId="0" fontId="11" fillId="8" borderId="38" xfId="0" applyFont="1" applyFill="1" applyBorder="1" applyAlignment="1" applyProtection="1">
      <alignment horizontal="center" wrapText="1"/>
      <protection hidden="1"/>
    </xf>
    <xf numFmtId="9" fontId="11" fillId="5" borderId="3" xfId="0" applyNumberFormat="1" applyFont="1" applyFill="1" applyBorder="1" applyAlignment="1" applyProtection="1">
      <alignment horizontal="center" wrapText="1"/>
      <protection hidden="1"/>
    </xf>
    <xf numFmtId="9" fontId="11" fillId="5" borderId="10" xfId="0" applyNumberFormat="1" applyFont="1" applyFill="1" applyBorder="1" applyAlignment="1" applyProtection="1">
      <alignment horizontal="center" wrapText="1"/>
      <protection hidden="1"/>
    </xf>
    <xf numFmtId="9" fontId="11" fillId="5" borderId="24" xfId="0" applyNumberFormat="1" applyFont="1" applyFill="1" applyBorder="1" applyAlignment="1" applyProtection="1">
      <alignment horizontal="center" wrapText="1"/>
      <protection hidden="1"/>
    </xf>
    <xf numFmtId="0" fontId="8" fillId="6" borderId="27" xfId="0" applyFont="1" applyFill="1" applyBorder="1" applyAlignment="1" applyProtection="1">
      <alignment horizontal="center" vertical="center" wrapText="1"/>
      <protection hidden="1"/>
    </xf>
    <xf numFmtId="0" fontId="8" fillId="6" borderId="45" xfId="0" applyFont="1" applyFill="1" applyBorder="1" applyAlignment="1" applyProtection="1">
      <alignment horizontal="center" vertical="center" wrapText="1"/>
      <protection hidden="1"/>
    </xf>
    <xf numFmtId="0" fontId="8" fillId="6" borderId="28" xfId="0" applyFont="1" applyFill="1" applyBorder="1" applyAlignment="1" applyProtection="1">
      <alignment horizontal="center" vertical="center" wrapText="1"/>
      <protection hidden="1"/>
    </xf>
    <xf numFmtId="0" fontId="8" fillId="5" borderId="23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12" borderId="23" xfId="0" applyFont="1" applyFill="1" applyBorder="1" applyAlignment="1" applyProtection="1">
      <alignment horizontal="center" vertical="center" wrapText="1"/>
      <protection hidden="1"/>
    </xf>
    <xf numFmtId="0" fontId="8" fillId="12" borderId="29" xfId="0" applyFont="1" applyFill="1" applyBorder="1" applyAlignment="1" applyProtection="1">
      <alignment horizontal="center" vertical="center" wrapText="1"/>
      <protection hidden="1"/>
    </xf>
    <xf numFmtId="0" fontId="8" fillId="12" borderId="26" xfId="0" applyFont="1" applyFill="1" applyBorder="1" applyAlignment="1" applyProtection="1">
      <alignment horizontal="center" vertical="center" wrapText="1"/>
      <protection hidden="1"/>
    </xf>
    <xf numFmtId="9" fontId="20" fillId="3" borderId="3" xfId="0" applyNumberFormat="1" applyFont="1" applyFill="1" applyBorder="1" applyAlignment="1" applyProtection="1">
      <alignment horizontal="center" wrapText="1"/>
      <protection hidden="1"/>
    </xf>
    <xf numFmtId="9" fontId="20" fillId="3" borderId="10" xfId="0" applyNumberFormat="1" applyFont="1" applyFill="1" applyBorder="1" applyAlignment="1" applyProtection="1">
      <alignment horizontal="center" wrapText="1"/>
      <protection hidden="1"/>
    </xf>
    <xf numFmtId="0" fontId="8" fillId="8" borderId="23" xfId="0" applyFont="1" applyFill="1" applyBorder="1" applyAlignment="1" applyProtection="1">
      <alignment horizontal="center" wrapText="1"/>
      <protection hidden="1"/>
    </xf>
    <xf numFmtId="0" fontId="8" fillId="8" borderId="29" xfId="0" applyFont="1" applyFill="1" applyBorder="1" applyAlignment="1" applyProtection="1">
      <alignment horizontal="center" wrapText="1"/>
      <protection hidden="1"/>
    </xf>
    <xf numFmtId="0" fontId="8" fillId="8" borderId="26" xfId="0" applyFont="1" applyFill="1" applyBorder="1" applyAlignment="1" applyProtection="1">
      <alignment horizontal="center" wrapText="1"/>
      <protection hidden="1"/>
    </xf>
    <xf numFmtId="0" fontId="4" fillId="11" borderId="0" xfId="2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 wrapText="1" indent="1"/>
      <protection hidden="1"/>
    </xf>
    <xf numFmtId="0" fontId="8" fillId="15" borderId="37" xfId="0" applyFont="1" applyFill="1" applyBorder="1" applyAlignment="1" applyProtection="1">
      <alignment horizontal="center" vertical="center" wrapText="1"/>
      <protection hidden="1"/>
    </xf>
    <xf numFmtId="0" fontId="8" fillId="15" borderId="25" xfId="0" applyFont="1" applyFill="1" applyBorder="1" applyAlignment="1" applyProtection="1">
      <alignment horizontal="center" vertical="center" wrapText="1"/>
      <protection hidden="1"/>
    </xf>
    <xf numFmtId="0" fontId="8" fillId="15" borderId="22" xfId="0" applyFont="1" applyFill="1" applyBorder="1" applyAlignment="1" applyProtection="1">
      <alignment horizontal="center" vertical="center" wrapText="1"/>
      <protection hidden="1"/>
    </xf>
    <xf numFmtId="49" fontId="15" fillId="11" borderId="0" xfId="2" applyNumberFormat="1" applyFont="1" applyFill="1" applyBorder="1" applyAlignment="1" applyProtection="1">
      <alignment horizontal="center"/>
      <protection locked="0" hidden="1"/>
    </xf>
    <xf numFmtId="0" fontId="0" fillId="0" borderId="54" xfId="0" applyBorder="1" applyAlignment="1" applyProtection="1">
      <alignment horizontal="center"/>
      <protection hidden="1"/>
    </xf>
    <xf numFmtId="0" fontId="0" fillId="0" borderId="47" xfId="0" applyBorder="1" applyAlignment="1" applyProtection="1">
      <alignment horizontal="center"/>
      <protection hidden="1"/>
    </xf>
    <xf numFmtId="0" fontId="0" fillId="11" borderId="55" xfId="0" applyFill="1" applyBorder="1" applyAlignment="1" applyProtection="1">
      <alignment horizontal="center"/>
      <protection hidden="1"/>
    </xf>
    <xf numFmtId="0" fontId="2" fillId="10" borderId="3" xfId="0" applyFont="1" applyFill="1" applyBorder="1" applyAlignment="1" applyProtection="1">
      <alignment horizontal="center" vertical="center" textRotation="90" wrapText="1"/>
      <protection hidden="1"/>
    </xf>
    <xf numFmtId="0" fontId="2" fillId="10" borderId="10" xfId="0" applyFont="1" applyFill="1" applyBorder="1" applyAlignment="1" applyProtection="1">
      <alignment horizontal="center" vertical="center" textRotation="90" wrapText="1"/>
      <protection hidden="1"/>
    </xf>
    <xf numFmtId="0" fontId="2" fillId="10" borderId="38" xfId="0" applyFont="1" applyFill="1" applyBorder="1" applyAlignment="1" applyProtection="1">
      <alignment horizontal="center" vertical="center" textRotation="90" wrapText="1"/>
      <protection hidden="1"/>
    </xf>
  </cellXfs>
  <cellStyles count="4">
    <cellStyle name="Prozent" xfId="1" builtinId="5"/>
    <cellStyle name="Standard" xfId="0" builtinId="0"/>
    <cellStyle name="Standard 2" xfId="2"/>
    <cellStyle name="Standard 3" xfId="3"/>
  </cellStyles>
  <dxfs count="6">
    <dxf>
      <font>
        <color theme="0"/>
      </font>
      <fill>
        <patternFill>
          <bgColor rgb="FFFF0000"/>
        </patternFill>
      </fill>
    </dxf>
    <dxf>
      <fill>
        <patternFill patternType="lightUp"/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FF99FF"/>
      <color rgb="FFFF00FF"/>
      <color rgb="FFD5CDE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8"/>
    <pageSetUpPr fitToPage="1"/>
  </sheetPr>
  <dimension ref="A1:AG35"/>
  <sheetViews>
    <sheetView showGridLines="0" workbookViewId="0">
      <selection activeCell="Z9" sqref="Z9"/>
    </sheetView>
  </sheetViews>
  <sheetFormatPr baseColWidth="10" defaultColWidth="11.42578125" defaultRowHeight="15" x14ac:dyDescent="0.25"/>
  <cols>
    <col min="1" max="1" width="10.5703125" style="5" customWidth="1"/>
    <col min="2" max="3" width="4.85546875" style="5" customWidth="1"/>
    <col min="4" max="4" width="1.5703125" style="5" customWidth="1"/>
    <col min="5" max="10" width="4.85546875" style="5" customWidth="1"/>
    <col min="11" max="11" width="5.85546875" style="5" customWidth="1"/>
    <col min="12" max="12" width="1.5703125" style="5" customWidth="1"/>
    <col min="13" max="14" width="4.85546875" style="5" customWidth="1"/>
    <col min="15" max="15" width="5.5703125" style="5" customWidth="1"/>
    <col min="16" max="16" width="1.5703125" style="5" customWidth="1"/>
    <col min="17" max="20" width="4.85546875" style="5" customWidth="1"/>
    <col min="21" max="21" width="11" style="5" customWidth="1"/>
    <col min="22" max="25" width="13.42578125" style="5" customWidth="1"/>
    <col min="26" max="32" width="6.85546875" style="5" customWidth="1"/>
    <col min="33" max="33" width="6.140625" style="5" customWidth="1"/>
    <col min="34" max="16384" width="11.42578125" style="5"/>
  </cols>
  <sheetData>
    <row r="1" spans="1:33" ht="13.5" customHeight="1" x14ac:dyDescent="0.25">
      <c r="A1" s="19" t="s">
        <v>9</v>
      </c>
      <c r="B1" s="19" t="s">
        <v>10</v>
      </c>
      <c r="C1" s="19" t="s">
        <v>11</v>
      </c>
      <c r="D1" s="19" t="s">
        <v>12</v>
      </c>
      <c r="E1" s="19" t="s">
        <v>13</v>
      </c>
      <c r="F1" s="19" t="s">
        <v>14</v>
      </c>
      <c r="G1" s="19" t="s">
        <v>15</v>
      </c>
      <c r="H1" s="19" t="s">
        <v>16</v>
      </c>
      <c r="I1" s="19" t="s">
        <v>17</v>
      </c>
      <c r="J1" s="19" t="s">
        <v>18</v>
      </c>
      <c r="K1" s="19" t="s">
        <v>19</v>
      </c>
      <c r="L1" s="19" t="s">
        <v>20</v>
      </c>
      <c r="M1" s="19" t="s">
        <v>21</v>
      </c>
      <c r="N1" s="19" t="s">
        <v>22</v>
      </c>
      <c r="O1" s="19" t="s">
        <v>23</v>
      </c>
      <c r="P1" s="19" t="s">
        <v>24</v>
      </c>
      <c r="Q1" s="19" t="s">
        <v>25</v>
      </c>
      <c r="R1" s="19" t="s">
        <v>26</v>
      </c>
      <c r="S1" s="19" t="s">
        <v>27</v>
      </c>
      <c r="T1" s="19" t="s">
        <v>28</v>
      </c>
      <c r="U1" s="19" t="s">
        <v>29</v>
      </c>
      <c r="V1" s="19" t="s">
        <v>30</v>
      </c>
      <c r="W1" s="19" t="s">
        <v>31</v>
      </c>
      <c r="X1" s="19" t="s">
        <v>32</v>
      </c>
      <c r="Y1" s="19" t="s">
        <v>33</v>
      </c>
      <c r="Z1" s="19" t="s">
        <v>34</v>
      </c>
      <c r="AA1" s="19" t="s">
        <v>35</v>
      </c>
      <c r="AB1" s="19" t="s">
        <v>36</v>
      </c>
      <c r="AC1" s="19" t="s">
        <v>37</v>
      </c>
      <c r="AD1" s="19" t="s">
        <v>38</v>
      </c>
      <c r="AE1" s="19" t="s">
        <v>39</v>
      </c>
      <c r="AF1" s="19" t="s">
        <v>56</v>
      </c>
      <c r="AG1" s="148" t="s">
        <v>69</v>
      </c>
    </row>
    <row r="2" spans="1:33" s="136" customFormat="1" ht="18.75" customHeight="1" x14ac:dyDescent="0.25">
      <c r="A2" s="126" t="str">
        <f>IF(Kurs!B7="","",Kurs!B7)</f>
        <v/>
      </c>
      <c r="B2" s="127" t="str">
        <f>IF(OR(Kurs!$R$6="",Kurs!C7=""),"",Kurs!C7)</f>
        <v/>
      </c>
      <c r="C2" s="128" t="str">
        <f>IF(OR(Kurs!$R$6="",Kurs!D7=""),"",TEXT(Kurs!D7,"00"))</f>
        <v/>
      </c>
      <c r="D2" s="129" t="str">
        <f>IF(Kurs!E7="","",Kurs!E7)</f>
        <v/>
      </c>
      <c r="E2" s="130" t="str">
        <f>IF(OR(Kurs!$S$6="",Kurs!F7=""),"",TEXT(Kurs!F7,"00"))</f>
        <v/>
      </c>
      <c r="F2" s="130" t="str">
        <f>IF(OR(Kurs!$S$6="",Kurs!G7=""),"",TEXT(Kurs!G7,"00"))</f>
        <v/>
      </c>
      <c r="G2" s="130" t="str">
        <f>IF(OR(Kurs!$S$6="",Kurs!H7=""),"",TEXT(Kurs!H7,"00"))</f>
        <v/>
      </c>
      <c r="H2" s="130" t="str">
        <f>IF(OR(Kurs!$S$6="",Kurs!I7=""),"",TEXT(Kurs!I7,"00"))</f>
        <v/>
      </c>
      <c r="I2" s="131" t="str">
        <f>IF(OR(Kurs!$S$6="",Kurs!J7=""),"",TEXT(Kurs!J7,"#,00"))</f>
        <v/>
      </c>
      <c r="J2" s="131" t="str">
        <f>IF(OR(Kurs!$S$6="",Kurs!K7=""),"",TEXT(Kurs!K7,"00"))</f>
        <v/>
      </c>
      <c r="K2" s="132" t="str">
        <f>IF(OR(Kurs!$S$6="",Kurs!L7=""),"",TEXT(Kurs!L7,"#,00"))</f>
        <v/>
      </c>
      <c r="L2" s="83" t="str">
        <f>IF(Kurs!M7="","",Kurs!M7)</f>
        <v/>
      </c>
      <c r="M2" s="84" t="str">
        <f>IF(OR(Kurs!$T$6="",Kurs!N7=""),"",TEXT(Kurs!N7,"00"))</f>
        <v/>
      </c>
      <c r="N2" s="84" t="str">
        <f>IF(OR(Kurs!$T$6="",Kurs!O7=""),"",TEXT(Kurs!O7,"00"))</f>
        <v/>
      </c>
      <c r="O2" s="85" t="str">
        <f>IF(OR(Kurs!$T$6="",Kurs!P7=""),"",TEXT(Kurs!P7,"#,00"))</f>
        <v/>
      </c>
      <c r="P2" s="83" t="str">
        <f>IF(Kurs!Q7="","",Kurs!Q7)</f>
        <v/>
      </c>
      <c r="Q2" s="86" t="str">
        <f>IF(Kurs!R7="","",Kurs!R7)</f>
        <v/>
      </c>
      <c r="R2" s="86" t="str">
        <f>IF(Kurs!S7="","",Kurs!S7)</f>
        <v/>
      </c>
      <c r="S2" s="86" t="str">
        <f>IF(Kurs!T7="","",Kurs!T7)</f>
        <v/>
      </c>
      <c r="T2" s="149" t="str">
        <f>IF(Kurs!V7="","",TEXT(Kurs!V7,"00"))</f>
        <v/>
      </c>
      <c r="U2" s="87" t="str">
        <f>IF(Kurs!B7="","",Kurs!$H$1)</f>
        <v/>
      </c>
      <c r="V2" s="137" t="str">
        <f>IF(OR(Kurs!$S$6="",$A2=""),"",IF(Kurs!F$6="","",CONCATENATE("Teilaufgabe 1",CHAR(10),"(",TEXT(Kurs!F$6*100,"#")," %)")))</f>
        <v/>
      </c>
      <c r="W2" s="137" t="str">
        <f>IF(OR(Kurs!$S$6="",$A2=""),"",IF(Kurs!G$6="","",CONCATENATE("Teilaufgabe 2",CHAR(10),"(",TEXT(Kurs!G$6*100,"#")," %)")))</f>
        <v/>
      </c>
      <c r="X2" s="137" t="str">
        <f>IF(OR(Kurs!$S$6="",$A2=""),"",IF(Kurs!H$6="","",CONCATENATE("Teilaufgabe 3",CHAR(10),"(",TEXT(Kurs!H$6*100,"#")," %)")))</f>
        <v/>
      </c>
      <c r="Y2" s="88" t="str">
        <f>IF(OR(Kurs!$S$6="",$A2=""),"",IF(Kurs!I$6="","",CONCATENATE("Teilaufgabe 4",CHAR(10),"(",TEXT(Kurs!I$6*100,"#")," %)")))</f>
        <v/>
      </c>
      <c r="Z2" s="133" t="str">
        <f>IF(OR(Kurs!$S$6="",Kurs!$B7=""),"",CONCATENATE("(",TEXT(Kurs!J$4*100,"#")," %)"))</f>
        <v/>
      </c>
      <c r="AA2" s="133" t="str">
        <f>IF(OR(Kurs!$S$6="",Kurs!$B7=""),"",CONCATENATE("(",TEXT(Kurs!K$4*100,"#")," %)"))</f>
        <v/>
      </c>
      <c r="AB2" s="134" t="str">
        <f>IF(OR(Kurs!$T$6="",Kurs!$B7=""),"",CONCATENATE("(",TEXT(Kurs!N$4*100,"#")," %)"))</f>
        <v/>
      </c>
      <c r="AC2" s="134" t="str">
        <f>IF(OR(Kurs!$T$6="",Kurs!$B7=""),"",CONCATENATE("(",TEXT(Kurs!O$4*100,"#")," %)"))</f>
        <v/>
      </c>
      <c r="AD2" s="135" t="str">
        <f>IF(Kurs!$B7="","",IF(Kurs!R$6="","war nicht Bestandteil der Klausur.",CONCATENATE("(",TEXT(Kurs!R$6*100,"#")," %)")))</f>
        <v/>
      </c>
      <c r="AE2" s="135" t="str">
        <f>IF(Kurs!$B7="","",IF(Kurs!S$6="","war nicht Bestandteil der Klausur.",CONCATENATE("(",TEXT(Kurs!S$6*100,"#")," %)")))</f>
        <v/>
      </c>
      <c r="AF2" s="135" t="str">
        <f>IF(Kurs!$B7="","",IF(Kurs!T$6="","war nicht Bestandteil der Klausur.",CONCATENATE("(",TEXT(Kurs!T$6*100,"#")," %)")))</f>
        <v/>
      </c>
      <c r="AG2" s="150" t="str">
        <f>IF(Kurs!U7="","",TEXT(Kurs!U7,"#,00"))</f>
        <v/>
      </c>
    </row>
    <row r="3" spans="1:33" ht="13.5" customHeight="1" x14ac:dyDescent="0.25">
      <c r="A3" s="76" t="str">
        <f>IF(Kurs!B8="","",Kurs!B8)</f>
        <v/>
      </c>
      <c r="B3" s="77" t="str">
        <f>IF(OR(Kurs!$R$6="",Kurs!C8=""),"",Kurs!C8)</f>
        <v/>
      </c>
      <c r="C3" s="78" t="str">
        <f>IF(OR(Kurs!$R$6="",Kurs!D8=""),"",TEXT(Kurs!D8,"00"))</f>
        <v/>
      </c>
      <c r="D3" s="79" t="str">
        <f>IF(Kurs!E8="","",Kurs!E8)</f>
        <v/>
      </c>
      <c r="E3" s="80" t="str">
        <f>IF(OR(Kurs!$S$6="",Kurs!F8=""),"",TEXT(Kurs!F8,"00"))</f>
        <v/>
      </c>
      <c r="F3" s="80" t="str">
        <f>IF(OR(Kurs!$S$6="",Kurs!G8=""),"",TEXT(Kurs!G8,"00"))</f>
        <v/>
      </c>
      <c r="G3" s="80" t="str">
        <f>IF(OR(Kurs!$S$6="",Kurs!H8=""),"",TEXT(Kurs!H8,"00"))</f>
        <v/>
      </c>
      <c r="H3" s="80" t="str">
        <f>IF(OR(Kurs!$S$6="",Kurs!I8=""),"",TEXT(Kurs!I8,"00"))</f>
        <v/>
      </c>
      <c r="I3" s="81" t="str">
        <f>IF(OR(Kurs!$S$6="",Kurs!J8=""),"",TEXT(Kurs!J8,"#,00"))</f>
        <v/>
      </c>
      <c r="J3" s="81" t="str">
        <f>IF(OR(Kurs!$S$6="",Kurs!K8=""),"",TEXT(Kurs!K8,"00"))</f>
        <v/>
      </c>
      <c r="K3" s="82" t="str">
        <f>IF(OR(Kurs!$S$6="",Kurs!L8=""),"",TEXT(Kurs!L8,"#,00"))</f>
        <v/>
      </c>
      <c r="L3" s="83" t="str">
        <f>IF(Kurs!M8="","",Kurs!M8)</f>
        <v/>
      </c>
      <c r="M3" s="84" t="str">
        <f>IF(OR(Kurs!$T$6="",Kurs!N8=""),"",TEXT(Kurs!N8,"00"))</f>
        <v/>
      </c>
      <c r="N3" s="84" t="str">
        <f>IF(OR(Kurs!$T$6="",Kurs!O8=""),"",TEXT(Kurs!O8,"00"))</f>
        <v/>
      </c>
      <c r="O3" s="85" t="str">
        <f>IF(OR(Kurs!$T$6="",Kurs!P8=""),"",TEXT(Kurs!P8,"#,00"))</f>
        <v/>
      </c>
      <c r="P3" s="83" t="str">
        <f>IF(Kurs!Q8="","",Kurs!Q8)</f>
        <v/>
      </c>
      <c r="Q3" s="86" t="str">
        <f>IF(Kurs!R8="","",Kurs!R8)</f>
        <v/>
      </c>
      <c r="R3" s="86" t="str">
        <f>IF(Kurs!S8="","",Kurs!S8)</f>
        <v/>
      </c>
      <c r="S3" s="86" t="str">
        <f>IF(Kurs!T8="","",Kurs!T8)</f>
        <v/>
      </c>
      <c r="T3" s="149" t="str">
        <f>IF(Kurs!V8="","",TEXT(Kurs!V8,"00"))</f>
        <v/>
      </c>
      <c r="U3" s="87" t="str">
        <f>IF(Kurs!B8="","",Kurs!$H$1)</f>
        <v/>
      </c>
      <c r="V3" s="88" t="str">
        <f>IF(OR(Kurs!$S$6="",$A3=""),"",IF(Kurs!F$6="","",CONCATENATE("Teilaufgabe 1",CHAR(10),"(",TEXT(Kurs!F$6*100,"#")," %)")))</f>
        <v/>
      </c>
      <c r="W3" s="88" t="str">
        <f>IF(OR(Kurs!$S$6="",$A3=""),"",IF(Kurs!G$6="","",CONCATENATE("Teilaufgabe 2",CHAR(10),"(",TEXT(Kurs!G$6*100,"#")," %)")))</f>
        <v/>
      </c>
      <c r="X3" s="88" t="str">
        <f>IF(OR(Kurs!$S$6="",$A3=""),"",IF(Kurs!H$6="","",CONCATENATE("Teilaufgabe 3",CHAR(10),"(",TEXT(Kurs!H$6*100,"#")," %)")))</f>
        <v/>
      </c>
      <c r="Y3" s="88" t="str">
        <f>IF(OR(Kurs!$S$6="",$A3=""),"",IF(Kurs!I$6="","",CONCATENATE("Teilaufgabe 4",CHAR(10),"(",TEXT(Kurs!I$6*100,"#")," %)")))</f>
        <v/>
      </c>
      <c r="Z3" s="89" t="str">
        <f>IF(OR(Kurs!$S$6="",Kurs!$B8=""),"",CONCATENATE("(",TEXT(Kurs!J$4*100,"#")," %)"))</f>
        <v/>
      </c>
      <c r="AA3" s="89" t="str">
        <f>IF(OR(Kurs!$S$6="",Kurs!$B8=""),"",CONCATENATE("(",TEXT(Kurs!K$4*100,"#")," %)"))</f>
        <v/>
      </c>
      <c r="AB3" s="90" t="str">
        <f>IF(OR(Kurs!$T$6="",Kurs!$B8=""),"",CONCATENATE("(",TEXT(Kurs!N$4*100,"#")," %)"))</f>
        <v/>
      </c>
      <c r="AC3" s="90" t="str">
        <f>IF(OR(Kurs!$T$6="",Kurs!$B8=""),"",CONCATENATE("(",TEXT(Kurs!O$4*100,"#")," %)"))</f>
        <v/>
      </c>
      <c r="AD3" s="91" t="str">
        <f>IF(Kurs!$B8="","",IF(Kurs!R$6="","war nicht Bestandteil der Klausur.",CONCATENATE("(",TEXT(Kurs!R$6*100,"#")," %)")))</f>
        <v/>
      </c>
      <c r="AE3" s="91" t="str">
        <f>IF(Kurs!$B8="","",IF(Kurs!S$6="","war nicht Bestandteil der Klausur.",CONCATENATE("(",TEXT(Kurs!S$6*100,"#")," %)")))</f>
        <v/>
      </c>
      <c r="AF3" s="91" t="str">
        <f>IF(Kurs!$B8="","",IF(Kurs!T$6="","war nicht Bestandteil der Klausur.",CONCATENATE("(",TEXT(Kurs!T$6*100,"#")," %)")))</f>
        <v/>
      </c>
      <c r="AG3" s="150" t="str">
        <f>IF(Kurs!U8="","",TEXT(Kurs!U8,"#,00"))</f>
        <v/>
      </c>
    </row>
    <row r="4" spans="1:33" ht="13.5" customHeight="1" x14ac:dyDescent="0.25">
      <c r="A4" s="76" t="str">
        <f>IF(Kurs!B9="","",Kurs!B9)</f>
        <v/>
      </c>
      <c r="B4" s="77" t="str">
        <f>IF(OR(Kurs!$R$6="",Kurs!C9=""),"",Kurs!C9)</f>
        <v/>
      </c>
      <c r="C4" s="78" t="str">
        <f>IF(OR(Kurs!$R$6="",Kurs!D9=""),"",TEXT(Kurs!D9,"00"))</f>
        <v/>
      </c>
      <c r="D4" s="79" t="str">
        <f>IF(Kurs!E9="","",Kurs!E9)</f>
        <v/>
      </c>
      <c r="E4" s="80" t="str">
        <f>IF(OR(Kurs!$S$6="",Kurs!F9=""),"",TEXT(Kurs!F9,"00"))</f>
        <v/>
      </c>
      <c r="F4" s="80" t="str">
        <f>IF(OR(Kurs!$S$6="",Kurs!G9=""),"",TEXT(Kurs!G9,"00"))</f>
        <v/>
      </c>
      <c r="G4" s="80" t="str">
        <f>IF(OR(Kurs!$S$6="",Kurs!H9=""),"",TEXT(Kurs!H9,"00"))</f>
        <v/>
      </c>
      <c r="H4" s="80" t="str">
        <f>IF(OR(Kurs!$S$6="",Kurs!I9=""),"",TEXT(Kurs!I9,"00"))</f>
        <v/>
      </c>
      <c r="I4" s="81" t="str">
        <f>IF(OR(Kurs!$S$6="",Kurs!J9=""),"",TEXT(Kurs!J9,"#,00"))</f>
        <v/>
      </c>
      <c r="J4" s="81" t="str">
        <f>IF(OR(Kurs!$S$6="",Kurs!K9=""),"",TEXT(Kurs!K9,"00"))</f>
        <v/>
      </c>
      <c r="K4" s="82" t="str">
        <f>IF(OR(Kurs!$S$6="",Kurs!L9=""),"",TEXT(Kurs!L9,"#,00"))</f>
        <v/>
      </c>
      <c r="L4" s="83" t="str">
        <f>IF(Kurs!M9="","",Kurs!M9)</f>
        <v/>
      </c>
      <c r="M4" s="84" t="str">
        <f>IF(OR(Kurs!$T$6="",Kurs!N9=""),"",TEXT(Kurs!N9,"00"))</f>
        <v/>
      </c>
      <c r="N4" s="84" t="str">
        <f>IF(OR(Kurs!$T$6="",Kurs!O9=""),"",TEXT(Kurs!O9,"00"))</f>
        <v/>
      </c>
      <c r="O4" s="85" t="str">
        <f>IF(OR(Kurs!$T$6="",Kurs!P9=""),"",TEXT(Kurs!P9,"#,00"))</f>
        <v/>
      </c>
      <c r="P4" s="83" t="str">
        <f>IF(Kurs!Q9="","",Kurs!Q9)</f>
        <v/>
      </c>
      <c r="Q4" s="86" t="str">
        <f>IF(Kurs!R9="","",Kurs!R9)</f>
        <v/>
      </c>
      <c r="R4" s="86" t="str">
        <f>IF(Kurs!S9="","",Kurs!S9)</f>
        <v/>
      </c>
      <c r="S4" s="86" t="str">
        <f>IF(Kurs!T9="","",Kurs!T9)</f>
        <v/>
      </c>
      <c r="T4" s="149" t="str">
        <f>IF(Kurs!V9="","",TEXT(Kurs!V9,"00"))</f>
        <v/>
      </c>
      <c r="U4" s="87" t="str">
        <f>IF(Kurs!B9="","",Kurs!$H$1)</f>
        <v/>
      </c>
      <c r="V4" s="88" t="str">
        <f>IF(OR(Kurs!$S$6="",$A4=""),"",IF(Kurs!F$6="","",CONCATENATE("Teilaufgabe 1",CHAR(10),"(",TEXT(Kurs!F$6*100,"#")," %)")))</f>
        <v/>
      </c>
      <c r="W4" s="88" t="str">
        <f>IF(OR(Kurs!$S$6="",$A4=""),"",IF(Kurs!G$6="","",CONCATENATE("Teilaufgabe 2",CHAR(10),"(",TEXT(Kurs!G$6*100,"#")," %)")))</f>
        <v/>
      </c>
      <c r="X4" s="88" t="str">
        <f>IF(OR(Kurs!$S$6="",$A4=""),"",IF(Kurs!H$6="","",CONCATENATE("Teilaufgabe 3",CHAR(10),"(",TEXT(Kurs!H$6*100,"#")," %)")))</f>
        <v/>
      </c>
      <c r="Y4" s="88" t="str">
        <f>IF(OR(Kurs!$S$6="",$A4=""),"",IF(Kurs!I$6="","",CONCATENATE("Teilaufgabe 4",CHAR(10),"(",TEXT(Kurs!I$6*100,"#")," %)")))</f>
        <v/>
      </c>
      <c r="Z4" s="89" t="str">
        <f>IF(OR(Kurs!$S$6="",Kurs!$B9=""),"",CONCATENATE("(",TEXT(Kurs!J$4*100,"#")," %)"))</f>
        <v/>
      </c>
      <c r="AA4" s="89" t="str">
        <f>IF(OR(Kurs!$S$6="",Kurs!$B9=""),"",CONCATENATE("(",TEXT(Kurs!K$4*100,"#")," %)"))</f>
        <v/>
      </c>
      <c r="AB4" s="90" t="str">
        <f>IF(OR(Kurs!$T$6="",Kurs!$B9=""),"",CONCATENATE("(",TEXT(Kurs!N$4*100,"#")," %)"))</f>
        <v/>
      </c>
      <c r="AC4" s="90" t="str">
        <f>IF(OR(Kurs!$T$6="",Kurs!$B9=""),"",CONCATENATE("(",TEXT(Kurs!O$4*100,"#")," %)"))</f>
        <v/>
      </c>
      <c r="AD4" s="91" t="str">
        <f>IF(Kurs!$B9="","",IF(Kurs!R$6="","war nicht Bestandteil der Klausur.",CONCATENATE("(",TEXT(Kurs!R$6*100,"#")," %)")))</f>
        <v/>
      </c>
      <c r="AE4" s="91" t="str">
        <f>IF(Kurs!$B9="","",IF(Kurs!S$6="","war nicht Bestandteil der Klausur.",CONCATENATE("(",TEXT(Kurs!S$6*100,"#")," %)")))</f>
        <v/>
      </c>
      <c r="AF4" s="91" t="str">
        <f>IF(Kurs!$B9="","",IF(Kurs!T$6="","war nicht Bestandteil der Klausur.",CONCATENATE("(",TEXT(Kurs!T$6*100,"#")," %)")))</f>
        <v/>
      </c>
      <c r="AG4" s="150" t="str">
        <f>IF(Kurs!U9="","",TEXT(Kurs!U9,"#,00"))</f>
        <v/>
      </c>
    </row>
    <row r="5" spans="1:33" ht="13.5" customHeight="1" x14ac:dyDescent="0.25">
      <c r="A5" s="76" t="str">
        <f>IF(Kurs!B10="","",Kurs!B10)</f>
        <v/>
      </c>
      <c r="B5" s="77" t="str">
        <f>IF(OR(Kurs!$R$6="",Kurs!C10=""),"",Kurs!C10)</f>
        <v/>
      </c>
      <c r="C5" s="78" t="str">
        <f>IF(OR(Kurs!$R$6="",Kurs!D10=""),"",TEXT(Kurs!D10,"00"))</f>
        <v/>
      </c>
      <c r="D5" s="79" t="str">
        <f>IF(Kurs!E10="","",Kurs!E10)</f>
        <v/>
      </c>
      <c r="E5" s="80" t="str">
        <f>IF(OR(Kurs!$S$6="",Kurs!F10=""),"",TEXT(Kurs!F10,"00"))</f>
        <v/>
      </c>
      <c r="F5" s="80" t="str">
        <f>IF(OR(Kurs!$S$6="",Kurs!G10=""),"",TEXT(Kurs!G10,"00"))</f>
        <v/>
      </c>
      <c r="G5" s="80" t="str">
        <f>IF(OR(Kurs!$S$6="",Kurs!H10=""),"",TEXT(Kurs!H10,"00"))</f>
        <v/>
      </c>
      <c r="H5" s="80" t="str">
        <f>IF(OR(Kurs!$S$6="",Kurs!I10=""),"",TEXT(Kurs!I10,"00"))</f>
        <v/>
      </c>
      <c r="I5" s="81" t="str">
        <f>IF(OR(Kurs!$S$6="",Kurs!J10=""),"",TEXT(Kurs!J10,"#,00"))</f>
        <v/>
      </c>
      <c r="J5" s="81" t="str">
        <f>IF(OR(Kurs!$S$6="",Kurs!K10=""),"",TEXT(Kurs!K10,"00"))</f>
        <v/>
      </c>
      <c r="K5" s="82" t="str">
        <f>IF(OR(Kurs!$S$6="",Kurs!L10=""),"",TEXT(Kurs!L10,"#,00"))</f>
        <v/>
      </c>
      <c r="L5" s="83" t="str">
        <f>IF(Kurs!M10="","",Kurs!M10)</f>
        <v/>
      </c>
      <c r="M5" s="84" t="str">
        <f>IF(OR(Kurs!$T$6="",Kurs!N10=""),"",TEXT(Kurs!N10,"00"))</f>
        <v/>
      </c>
      <c r="N5" s="84" t="str">
        <f>IF(OR(Kurs!$T$6="",Kurs!O10=""),"",TEXT(Kurs!O10,"00"))</f>
        <v/>
      </c>
      <c r="O5" s="85" t="str">
        <f>IF(OR(Kurs!$T$6="",Kurs!P10=""),"",TEXT(Kurs!P10,"#,00"))</f>
        <v/>
      </c>
      <c r="P5" s="83" t="str">
        <f>IF(Kurs!Q10="","",Kurs!Q10)</f>
        <v/>
      </c>
      <c r="Q5" s="86" t="str">
        <f>IF(Kurs!R10="","",Kurs!R10)</f>
        <v/>
      </c>
      <c r="R5" s="86" t="str">
        <f>IF(Kurs!S10="","",Kurs!S10)</f>
        <v/>
      </c>
      <c r="S5" s="86" t="str">
        <f>IF(Kurs!T10="","",Kurs!T10)</f>
        <v/>
      </c>
      <c r="T5" s="149" t="str">
        <f>IF(Kurs!V10="","",TEXT(Kurs!V10,"00"))</f>
        <v/>
      </c>
      <c r="U5" s="87" t="str">
        <f>IF(Kurs!B10="","",Kurs!$H$1)</f>
        <v/>
      </c>
      <c r="V5" s="88" t="str">
        <f>IF(OR(Kurs!$S$6="",$A5=""),"",IF(Kurs!F$6="","",CONCATENATE("Teilaufgabe 1",CHAR(10),"(",TEXT(Kurs!F$6*100,"#")," %)")))</f>
        <v/>
      </c>
      <c r="W5" s="88" t="str">
        <f>IF(OR(Kurs!$S$6="",$A5=""),"",IF(Kurs!G$6="","",CONCATENATE("Teilaufgabe 2",CHAR(10),"(",TEXT(Kurs!G$6*100,"#")," %)")))</f>
        <v/>
      </c>
      <c r="X5" s="88" t="str">
        <f>IF(OR(Kurs!$S$6="",$A5=""),"",IF(Kurs!H$6="","",CONCATENATE("Teilaufgabe 3",CHAR(10),"(",TEXT(Kurs!H$6*100,"#")," %)")))</f>
        <v/>
      </c>
      <c r="Y5" s="88" t="str">
        <f>IF(OR(Kurs!$S$6="",$A5=""),"",IF(Kurs!I$6="","",CONCATENATE("Teilaufgabe 4",CHAR(10),"(",TEXT(Kurs!I$6*100,"#")," %)")))</f>
        <v/>
      </c>
      <c r="Z5" s="89" t="str">
        <f>IF(OR(Kurs!$S$6="",Kurs!$B10=""),"",CONCATENATE("(",TEXT(Kurs!J$4*100,"#")," %)"))</f>
        <v/>
      </c>
      <c r="AA5" s="89" t="str">
        <f>IF(OR(Kurs!$S$6="",Kurs!$B10=""),"",CONCATENATE("(",TEXT(Kurs!K$4*100,"#")," %)"))</f>
        <v/>
      </c>
      <c r="AB5" s="90" t="str">
        <f>IF(OR(Kurs!$T$6="",Kurs!$B10=""),"",CONCATENATE("(",TEXT(Kurs!N$4*100,"#")," %)"))</f>
        <v/>
      </c>
      <c r="AC5" s="90" t="str">
        <f>IF(OR(Kurs!$T$6="",Kurs!$B10=""),"",CONCATENATE("(",TEXT(Kurs!O$4*100,"#")," %)"))</f>
        <v/>
      </c>
      <c r="AD5" s="91" t="str">
        <f>IF(Kurs!$B10="","",IF(Kurs!R$6="","war nicht Bestandteil der Klausur.",CONCATENATE("(",TEXT(Kurs!R$6*100,"#")," %)")))</f>
        <v/>
      </c>
      <c r="AE5" s="91" t="str">
        <f>IF(Kurs!$B10="","",IF(Kurs!S$6="","war nicht Bestandteil der Klausur.",CONCATENATE("(",TEXT(Kurs!S$6*100,"#")," %)")))</f>
        <v/>
      </c>
      <c r="AF5" s="91" t="str">
        <f>IF(Kurs!$B10="","",IF(Kurs!T$6="","war nicht Bestandteil der Klausur.",CONCATENATE("(",TEXT(Kurs!T$6*100,"#")," %)")))</f>
        <v/>
      </c>
      <c r="AG5" s="150" t="str">
        <f>IF(Kurs!U10="","",TEXT(Kurs!U10,"#,00"))</f>
        <v/>
      </c>
    </row>
    <row r="6" spans="1:33" ht="13.5" customHeight="1" x14ac:dyDescent="0.25">
      <c r="A6" s="76" t="str">
        <f>IF(Kurs!B11="","",Kurs!B11)</f>
        <v/>
      </c>
      <c r="B6" s="77" t="str">
        <f>IF(OR(Kurs!$R$6="",Kurs!C11=""),"",Kurs!C11)</f>
        <v/>
      </c>
      <c r="C6" s="78" t="str">
        <f>IF(OR(Kurs!$R$6="",Kurs!D11=""),"",TEXT(Kurs!D11,"00"))</f>
        <v/>
      </c>
      <c r="D6" s="79">
        <f>IF(Kurs!E11="","",Kurs!E11)</f>
        <v>1</v>
      </c>
      <c r="E6" s="80" t="str">
        <f>IF(OR(Kurs!$S$6="",Kurs!F11=""),"",TEXT(Kurs!F11,"00"))</f>
        <v/>
      </c>
      <c r="F6" s="80" t="str">
        <f>IF(OR(Kurs!$S$6="",Kurs!G11=""),"",TEXT(Kurs!G11,"00"))</f>
        <v/>
      </c>
      <c r="G6" s="80" t="str">
        <f>IF(OR(Kurs!$S$6="",Kurs!H11=""),"",TEXT(Kurs!H11,"00"))</f>
        <v/>
      </c>
      <c r="H6" s="80" t="str">
        <f>IF(OR(Kurs!$S$6="",Kurs!I11=""),"",TEXT(Kurs!I11,"00"))</f>
        <v/>
      </c>
      <c r="I6" s="81" t="str">
        <f>IF(OR(Kurs!$S$6="",Kurs!J11=""),"",TEXT(Kurs!J11,"#,00"))</f>
        <v/>
      </c>
      <c r="J6" s="81" t="str">
        <f>IF(OR(Kurs!$S$6="",Kurs!K11=""),"",TEXT(Kurs!K11,"00"))</f>
        <v/>
      </c>
      <c r="K6" s="82" t="str">
        <f>IF(OR(Kurs!$S$6="",Kurs!L11=""),"",TEXT(Kurs!L11,"#,00"))</f>
        <v/>
      </c>
      <c r="L6" s="83" t="str">
        <f>IF(Kurs!M11="","",Kurs!M11)</f>
        <v/>
      </c>
      <c r="M6" s="84" t="str">
        <f>IF(OR(Kurs!$T$6="",Kurs!N11=""),"",TEXT(Kurs!N11,"00"))</f>
        <v/>
      </c>
      <c r="N6" s="84" t="str">
        <f>IF(OR(Kurs!$T$6="",Kurs!O11=""),"",TEXT(Kurs!O11,"00"))</f>
        <v/>
      </c>
      <c r="O6" s="85" t="str">
        <f>IF(OR(Kurs!$T$6="",Kurs!P11=""),"",TEXT(Kurs!P11,"#,00"))</f>
        <v/>
      </c>
      <c r="P6" s="83" t="str">
        <f>IF(Kurs!Q11="","",Kurs!Q11)</f>
        <v/>
      </c>
      <c r="Q6" s="86" t="str">
        <f>IF(Kurs!R11="","",Kurs!R11)</f>
        <v/>
      </c>
      <c r="R6" s="86" t="str">
        <f>IF(Kurs!S11="","",Kurs!S11)</f>
        <v/>
      </c>
      <c r="S6" s="86" t="str">
        <f>IF(Kurs!T11="","",Kurs!T11)</f>
        <v/>
      </c>
      <c r="T6" s="149" t="str">
        <f>IF(Kurs!V11="","",TEXT(Kurs!V11,"00"))</f>
        <v/>
      </c>
      <c r="U6" s="87" t="str">
        <f>IF(Kurs!B11="","",Kurs!$H$1)</f>
        <v/>
      </c>
      <c r="V6" s="88" t="str">
        <f>IF(OR(Kurs!$S$6="",$A6=""),"",IF(Kurs!F$6="","",CONCATENATE("Teilaufgabe 1",CHAR(10),"(",TEXT(Kurs!F$6*100,"#")," %)")))</f>
        <v/>
      </c>
      <c r="W6" s="88" t="str">
        <f>IF(OR(Kurs!$S$6="",$A6=""),"",IF(Kurs!G$6="","",CONCATENATE("Teilaufgabe 2",CHAR(10),"(",TEXT(Kurs!G$6*100,"#")," %)")))</f>
        <v/>
      </c>
      <c r="X6" s="88" t="str">
        <f>IF(OR(Kurs!$S$6="",$A6=""),"",IF(Kurs!H$6="","",CONCATENATE("Teilaufgabe 3",CHAR(10),"(",TEXT(Kurs!H$6*100,"#")," %)")))</f>
        <v/>
      </c>
      <c r="Y6" s="88" t="str">
        <f>IF(OR(Kurs!$S$6="",$A6=""),"",IF(Kurs!I$6="","",CONCATENATE("Teilaufgabe 4",CHAR(10),"(",TEXT(Kurs!I$6*100,"#")," %)")))</f>
        <v/>
      </c>
      <c r="Z6" s="89" t="str">
        <f>IF(OR(Kurs!$S$6="",Kurs!$B11=""),"",CONCATENATE("(",TEXT(Kurs!J$4*100,"#")," %)"))</f>
        <v/>
      </c>
      <c r="AA6" s="89" t="str">
        <f>IF(OR(Kurs!$S$6="",Kurs!$B11=""),"",CONCATENATE("(",TEXT(Kurs!K$4*100,"#")," %)"))</f>
        <v/>
      </c>
      <c r="AB6" s="90" t="str">
        <f>IF(OR(Kurs!$T$6="",Kurs!$B11=""),"",CONCATENATE("(",TEXT(Kurs!N$4*100,"#")," %)"))</f>
        <v/>
      </c>
      <c r="AC6" s="90" t="str">
        <f>IF(OR(Kurs!$T$6="",Kurs!$B11=""),"",CONCATENATE("(",TEXT(Kurs!O$4*100,"#")," %)"))</f>
        <v/>
      </c>
      <c r="AD6" s="91" t="str">
        <f>IF(Kurs!$B11="","",IF(Kurs!R$6="","war nicht Bestandteil der Klausur.",CONCATENATE("(",TEXT(Kurs!R$6*100,"#")," %)")))</f>
        <v/>
      </c>
      <c r="AE6" s="91" t="str">
        <f>IF(Kurs!$B11="","",IF(Kurs!S$6="","war nicht Bestandteil der Klausur.",CONCATENATE("(",TEXT(Kurs!S$6*100,"#")," %)")))</f>
        <v/>
      </c>
      <c r="AF6" s="91" t="str">
        <f>IF(Kurs!$B11="","",IF(Kurs!T$6="","war nicht Bestandteil der Klausur.",CONCATENATE("(",TEXT(Kurs!T$6*100,"#")," %)")))</f>
        <v/>
      </c>
      <c r="AG6" s="150" t="str">
        <f>IF(Kurs!U11="","",TEXT(Kurs!U11,"#,00"))</f>
        <v/>
      </c>
    </row>
    <row r="7" spans="1:33" ht="13.5" customHeight="1" x14ac:dyDescent="0.25">
      <c r="A7" s="76" t="str">
        <f>IF(Kurs!B12="","",Kurs!B12)</f>
        <v/>
      </c>
      <c r="B7" s="77" t="str">
        <f>IF(OR(Kurs!$R$6="",Kurs!C12=""),"",Kurs!C12)</f>
        <v/>
      </c>
      <c r="C7" s="78" t="str">
        <f>IF(OR(Kurs!$R$6="",Kurs!D12=""),"",TEXT(Kurs!D12,"00"))</f>
        <v/>
      </c>
      <c r="D7" s="79" t="str">
        <f>IF(Kurs!E12="","",Kurs!E12)</f>
        <v/>
      </c>
      <c r="E7" s="80" t="str">
        <f>IF(OR(Kurs!$S$6="",Kurs!F12=""),"",TEXT(Kurs!F12,"00"))</f>
        <v/>
      </c>
      <c r="F7" s="80" t="str">
        <f>IF(OR(Kurs!$S$6="",Kurs!G12=""),"",TEXT(Kurs!G12,"00"))</f>
        <v/>
      </c>
      <c r="G7" s="80" t="str">
        <f>IF(OR(Kurs!$S$6="",Kurs!H12=""),"",TEXT(Kurs!H12,"00"))</f>
        <v/>
      </c>
      <c r="H7" s="80" t="str">
        <f>IF(OR(Kurs!$S$6="",Kurs!I12=""),"",TEXT(Kurs!I12,"00"))</f>
        <v/>
      </c>
      <c r="I7" s="81" t="str">
        <f>IF(OR(Kurs!$S$6="",Kurs!J12=""),"",TEXT(Kurs!J12,"#,00"))</f>
        <v/>
      </c>
      <c r="J7" s="81" t="str">
        <f>IF(OR(Kurs!$S$6="",Kurs!K12=""),"",TEXT(Kurs!K12,"00"))</f>
        <v/>
      </c>
      <c r="K7" s="82" t="str">
        <f>IF(OR(Kurs!$S$6="",Kurs!L12=""),"",TEXT(Kurs!L12,"#,00"))</f>
        <v/>
      </c>
      <c r="L7" s="83" t="str">
        <f>IF(Kurs!M12="","",Kurs!M12)</f>
        <v/>
      </c>
      <c r="M7" s="84" t="str">
        <f>IF(OR(Kurs!$T$6="",Kurs!N12=""),"",TEXT(Kurs!N12,"00"))</f>
        <v/>
      </c>
      <c r="N7" s="84" t="str">
        <f>IF(OR(Kurs!$T$6="",Kurs!O12=""),"",TEXT(Kurs!O12,"00"))</f>
        <v/>
      </c>
      <c r="O7" s="85" t="str">
        <f>IF(OR(Kurs!$T$6="",Kurs!P12=""),"",TEXT(Kurs!P12,"#,00"))</f>
        <v/>
      </c>
      <c r="P7" s="83" t="str">
        <f>IF(Kurs!Q12="","",Kurs!Q12)</f>
        <v/>
      </c>
      <c r="Q7" s="86" t="str">
        <f>IF(Kurs!R12="","",Kurs!R12)</f>
        <v/>
      </c>
      <c r="R7" s="86" t="str">
        <f>IF(Kurs!S12="","",Kurs!S12)</f>
        <v/>
      </c>
      <c r="S7" s="86" t="str">
        <f>IF(Kurs!T12="","",Kurs!T12)</f>
        <v/>
      </c>
      <c r="T7" s="149" t="str">
        <f>IF(Kurs!V12="","",TEXT(Kurs!V12,"00"))</f>
        <v/>
      </c>
      <c r="U7" s="87" t="str">
        <f>IF(Kurs!B12="","",Kurs!$H$1)</f>
        <v/>
      </c>
      <c r="V7" s="88" t="str">
        <f>IF(OR(Kurs!$S$6="",$A7=""),"",IF(Kurs!F$6="","",CONCATENATE("Teilaufgabe 1",CHAR(10),"(",TEXT(Kurs!F$6*100,"#")," %)")))</f>
        <v/>
      </c>
      <c r="W7" s="88" t="str">
        <f>IF(OR(Kurs!$S$6="",$A7=""),"",IF(Kurs!G$6="","",CONCATENATE("Teilaufgabe 2",CHAR(10),"(",TEXT(Kurs!G$6*100,"#")," %)")))</f>
        <v/>
      </c>
      <c r="X7" s="88" t="str">
        <f>IF(OR(Kurs!$S$6="",$A7=""),"",IF(Kurs!H$6="","",CONCATENATE("Teilaufgabe 3",CHAR(10),"(",TEXT(Kurs!H$6*100,"#")," %)")))</f>
        <v/>
      </c>
      <c r="Y7" s="88" t="str">
        <f>IF(OR(Kurs!$S$6="",$A7=""),"",IF(Kurs!I$6="","",CONCATENATE("Teilaufgabe 4",CHAR(10),"(",TEXT(Kurs!I$6*100,"#")," %)")))</f>
        <v/>
      </c>
      <c r="Z7" s="89" t="str">
        <f>IF(OR(Kurs!$S$6="",Kurs!$B12=""),"",CONCATENATE("(",TEXT(Kurs!J$4*100,"#")," %)"))</f>
        <v/>
      </c>
      <c r="AA7" s="89" t="str">
        <f>IF(OR(Kurs!$S$6="",Kurs!$B12=""),"",CONCATENATE("(",TEXT(Kurs!K$4*100,"#")," %)"))</f>
        <v/>
      </c>
      <c r="AB7" s="90" t="str">
        <f>IF(OR(Kurs!$T$6="",Kurs!$B12=""),"",CONCATENATE("(",TEXT(Kurs!N$4*100,"#")," %)"))</f>
        <v/>
      </c>
      <c r="AC7" s="90" t="str">
        <f>IF(OR(Kurs!$T$6="",Kurs!$B12=""),"",CONCATENATE("(",TEXT(Kurs!O$4*100,"#")," %)"))</f>
        <v/>
      </c>
      <c r="AD7" s="91" t="str">
        <f>IF(Kurs!$B12="","",IF(Kurs!R$6="","war nicht Bestandteil der Klausur.",CONCATENATE("(",TEXT(Kurs!R$6*100,"#")," %)")))</f>
        <v/>
      </c>
      <c r="AE7" s="91" t="str">
        <f>IF(Kurs!$B12="","",IF(Kurs!S$6="","war nicht Bestandteil der Klausur.",CONCATENATE("(",TEXT(Kurs!S$6*100,"#")," %)")))</f>
        <v/>
      </c>
      <c r="AF7" s="91" t="str">
        <f>IF(Kurs!$B12="","",IF(Kurs!T$6="","war nicht Bestandteil der Klausur.",CONCATENATE("(",TEXT(Kurs!T$6*100,"#")," %)")))</f>
        <v/>
      </c>
      <c r="AG7" s="150" t="str">
        <f>IF(Kurs!U12="","",TEXT(Kurs!U12,"#,00"))</f>
        <v/>
      </c>
    </row>
    <row r="8" spans="1:33" ht="13.5" customHeight="1" x14ac:dyDescent="0.25">
      <c r="A8" s="76" t="str">
        <f>IF(Kurs!B13="","",Kurs!B13)</f>
        <v/>
      </c>
      <c r="B8" s="77" t="str">
        <f>IF(OR(Kurs!$R$6="",Kurs!C13=""),"",Kurs!C13)</f>
        <v/>
      </c>
      <c r="C8" s="78" t="str">
        <f>IF(OR(Kurs!$R$6="",Kurs!D13=""),"",TEXT(Kurs!D13,"00"))</f>
        <v/>
      </c>
      <c r="D8" s="79" t="str">
        <f>IF(Kurs!E13="","",Kurs!E13)</f>
        <v/>
      </c>
      <c r="E8" s="80" t="str">
        <f>IF(OR(Kurs!$S$6="",Kurs!F13=""),"",TEXT(Kurs!F13,"00"))</f>
        <v/>
      </c>
      <c r="F8" s="80" t="str">
        <f>IF(OR(Kurs!$S$6="",Kurs!G13=""),"",TEXT(Kurs!G13,"00"))</f>
        <v/>
      </c>
      <c r="G8" s="80" t="str">
        <f>IF(OR(Kurs!$S$6="",Kurs!H13=""),"",TEXT(Kurs!H13,"00"))</f>
        <v/>
      </c>
      <c r="H8" s="80" t="str">
        <f>IF(OR(Kurs!$S$6="",Kurs!I13=""),"",TEXT(Kurs!I13,"00"))</f>
        <v/>
      </c>
      <c r="I8" s="81" t="str">
        <f>IF(OR(Kurs!$S$6="",Kurs!J13=""),"",TEXT(Kurs!J13,"#,00"))</f>
        <v/>
      </c>
      <c r="J8" s="81" t="str">
        <f>IF(OR(Kurs!$S$6="",Kurs!K13=""),"",TEXT(Kurs!K13,"00"))</f>
        <v/>
      </c>
      <c r="K8" s="82" t="str">
        <f>IF(OR(Kurs!$S$6="",Kurs!L13=""),"",TEXT(Kurs!L13,"#,00"))</f>
        <v/>
      </c>
      <c r="L8" s="83" t="str">
        <f>IF(Kurs!M13="","",Kurs!M13)</f>
        <v/>
      </c>
      <c r="M8" s="84" t="str">
        <f>IF(OR(Kurs!$T$6="",Kurs!N13=""),"",TEXT(Kurs!N13,"00"))</f>
        <v/>
      </c>
      <c r="N8" s="84" t="str">
        <f>IF(OR(Kurs!$T$6="",Kurs!O13=""),"",TEXT(Kurs!O13,"00"))</f>
        <v/>
      </c>
      <c r="O8" s="85" t="str">
        <f>IF(OR(Kurs!$T$6="",Kurs!P13=""),"",TEXT(Kurs!P13,"#,00"))</f>
        <v/>
      </c>
      <c r="P8" s="83" t="str">
        <f>IF(Kurs!Q13="","",Kurs!Q13)</f>
        <v/>
      </c>
      <c r="Q8" s="86" t="str">
        <f>IF(Kurs!R13="","",Kurs!R13)</f>
        <v/>
      </c>
      <c r="R8" s="86" t="str">
        <f>IF(Kurs!S13="","",Kurs!S13)</f>
        <v/>
      </c>
      <c r="S8" s="86" t="str">
        <f>IF(Kurs!T13="","",Kurs!T13)</f>
        <v/>
      </c>
      <c r="T8" s="149" t="str">
        <f>IF(Kurs!V13="","",TEXT(Kurs!V13,"00"))</f>
        <v/>
      </c>
      <c r="U8" s="87" t="str">
        <f>IF(Kurs!B13="","",Kurs!$H$1)</f>
        <v/>
      </c>
      <c r="V8" s="88" t="str">
        <f>IF(OR(Kurs!$S$6="",$A8=""),"",IF(Kurs!F$6="","",CONCATENATE("Teilaufgabe 1",CHAR(10),"(",TEXT(Kurs!F$6*100,"#")," %)")))</f>
        <v/>
      </c>
      <c r="W8" s="88" t="str">
        <f>IF(OR(Kurs!$S$6="",$A8=""),"",IF(Kurs!G$6="","",CONCATENATE("Teilaufgabe 2",CHAR(10),"(",TEXT(Kurs!G$6*100,"#")," %)")))</f>
        <v/>
      </c>
      <c r="X8" s="88" t="str">
        <f>IF(OR(Kurs!$S$6="",$A8=""),"",IF(Kurs!H$6="","",CONCATENATE("Teilaufgabe 3",CHAR(10),"(",TEXT(Kurs!H$6*100,"#")," %)")))</f>
        <v/>
      </c>
      <c r="Y8" s="88" t="str">
        <f>IF(OR(Kurs!$S$6="",$A8=""),"",IF(Kurs!I$6="","",CONCATENATE("Teilaufgabe 4",CHAR(10),"(",TEXT(Kurs!I$6*100,"#")," %)")))</f>
        <v/>
      </c>
      <c r="Z8" s="89" t="str">
        <f>IF(OR(Kurs!$S$6="",Kurs!$B13=""),"",CONCATENATE("(",TEXT(Kurs!J$4*100,"#")," %)"))</f>
        <v/>
      </c>
      <c r="AA8" s="89" t="str">
        <f>IF(OR(Kurs!$S$6="",Kurs!$B13=""),"",CONCATENATE("(",TEXT(Kurs!K$4*100,"#")," %)"))</f>
        <v/>
      </c>
      <c r="AB8" s="90" t="str">
        <f>IF(OR(Kurs!$T$6="",Kurs!$B13=""),"",CONCATENATE("(",TEXT(Kurs!N$4*100,"#")," %)"))</f>
        <v/>
      </c>
      <c r="AC8" s="90" t="str">
        <f>IF(OR(Kurs!$T$6="",Kurs!$B13=""),"",CONCATENATE("(",TEXT(Kurs!O$4*100,"#")," %)"))</f>
        <v/>
      </c>
      <c r="AD8" s="91" t="str">
        <f>IF(Kurs!$B13="","",IF(Kurs!R$6="","war nicht Bestandteil der Klausur.",CONCATENATE("(",TEXT(Kurs!R$6*100,"#")," %)")))</f>
        <v/>
      </c>
      <c r="AE8" s="91" t="str">
        <f>IF(Kurs!$B13="","",IF(Kurs!S$6="","war nicht Bestandteil der Klausur.",CONCATENATE("(",TEXT(Kurs!S$6*100,"#")," %)")))</f>
        <v/>
      </c>
      <c r="AF8" s="91" t="str">
        <f>IF(Kurs!$B13="","",IF(Kurs!T$6="","war nicht Bestandteil der Klausur.",CONCATENATE("(",TEXT(Kurs!T$6*100,"#")," %)")))</f>
        <v/>
      </c>
      <c r="AG8" s="150" t="str">
        <f>IF(Kurs!U13="","",TEXT(Kurs!U13,"#,00"))</f>
        <v/>
      </c>
    </row>
    <row r="9" spans="1:33" ht="13.5" customHeight="1" x14ac:dyDescent="0.25">
      <c r="A9" s="76" t="str">
        <f>IF(Kurs!B14="","",Kurs!B14)</f>
        <v/>
      </c>
      <c r="B9" s="77" t="str">
        <f>IF(OR(Kurs!$R$6="",Kurs!C14=""),"",Kurs!C14)</f>
        <v/>
      </c>
      <c r="C9" s="78" t="str">
        <f>IF(OR(Kurs!$R$6="",Kurs!D14=""),"",TEXT(Kurs!D14,"00"))</f>
        <v/>
      </c>
      <c r="D9" s="79" t="str">
        <f>IF(Kurs!E14="","",Kurs!E14)</f>
        <v/>
      </c>
      <c r="E9" s="80" t="str">
        <f>IF(OR(Kurs!$S$6="",Kurs!F14=""),"",TEXT(Kurs!F14,"00"))</f>
        <v/>
      </c>
      <c r="F9" s="80" t="str">
        <f>IF(OR(Kurs!$S$6="",Kurs!G14=""),"",TEXT(Kurs!G14,"00"))</f>
        <v/>
      </c>
      <c r="G9" s="80" t="str">
        <f>IF(OR(Kurs!$S$6="",Kurs!H14=""),"",TEXT(Kurs!H14,"00"))</f>
        <v/>
      </c>
      <c r="H9" s="80" t="str">
        <f>IF(OR(Kurs!$S$6="",Kurs!I14=""),"",TEXT(Kurs!I14,"00"))</f>
        <v/>
      </c>
      <c r="I9" s="81" t="str">
        <f>IF(OR(Kurs!$S$6="",Kurs!J14=""),"",TEXT(Kurs!J14,"#,00"))</f>
        <v/>
      </c>
      <c r="J9" s="81" t="str">
        <f>IF(OR(Kurs!$S$6="",Kurs!K14=""),"",TEXT(Kurs!K14,"00"))</f>
        <v/>
      </c>
      <c r="K9" s="82" t="str">
        <f>IF(OR(Kurs!$S$6="",Kurs!L14=""),"",TEXT(Kurs!L14,"#,00"))</f>
        <v/>
      </c>
      <c r="L9" s="83" t="str">
        <f>IF(Kurs!M14="","",Kurs!M14)</f>
        <v/>
      </c>
      <c r="M9" s="84" t="str">
        <f>IF(OR(Kurs!$T$6="",Kurs!N14=""),"",TEXT(Kurs!N14,"00"))</f>
        <v/>
      </c>
      <c r="N9" s="84" t="str">
        <f>IF(OR(Kurs!$T$6="",Kurs!O14=""),"",TEXT(Kurs!O14,"00"))</f>
        <v/>
      </c>
      <c r="O9" s="85" t="str">
        <f>IF(OR(Kurs!$T$6="",Kurs!P14=""),"",TEXT(Kurs!P14,"#,00"))</f>
        <v/>
      </c>
      <c r="P9" s="83" t="str">
        <f>IF(Kurs!Q14="","",Kurs!Q14)</f>
        <v/>
      </c>
      <c r="Q9" s="86" t="str">
        <f>IF(Kurs!R14="","",Kurs!R14)</f>
        <v/>
      </c>
      <c r="R9" s="86" t="str">
        <f>IF(Kurs!S14="","",Kurs!S14)</f>
        <v/>
      </c>
      <c r="S9" s="86" t="str">
        <f>IF(Kurs!T14="","",Kurs!T14)</f>
        <v/>
      </c>
      <c r="T9" s="149" t="str">
        <f>IF(Kurs!V14="","",TEXT(Kurs!V14,"00"))</f>
        <v/>
      </c>
      <c r="U9" s="87" t="str">
        <f>IF(Kurs!B14="","",Kurs!$H$1)</f>
        <v/>
      </c>
      <c r="V9" s="88" t="str">
        <f>IF(OR(Kurs!$S$6="",$A9=""),"",IF(Kurs!F$6="","",CONCATENATE("Teilaufgabe 1",CHAR(10),"(",TEXT(Kurs!F$6*100,"#")," %)")))</f>
        <v/>
      </c>
      <c r="W9" s="88" t="str">
        <f>IF(OR(Kurs!$S$6="",$A9=""),"",IF(Kurs!G$6="","",CONCATENATE("Teilaufgabe 2",CHAR(10),"(",TEXT(Kurs!G$6*100,"#")," %)")))</f>
        <v/>
      </c>
      <c r="X9" s="88" t="str">
        <f>IF(OR(Kurs!$S$6="",$A9=""),"",IF(Kurs!H$6="","",CONCATENATE("Teilaufgabe 3",CHAR(10),"(",TEXT(Kurs!H$6*100,"#")," %)")))</f>
        <v/>
      </c>
      <c r="Y9" s="88" t="str">
        <f>IF(OR(Kurs!$S$6="",$A9=""),"",IF(Kurs!I$6="","",CONCATENATE("Teilaufgabe 4",CHAR(10),"(",TEXT(Kurs!I$6*100,"#")," %)")))</f>
        <v/>
      </c>
      <c r="Z9" s="89" t="str">
        <f>IF(OR(Kurs!$S$6="",Kurs!$B14=""),"",CONCATENATE("(",TEXT(Kurs!J$4*100,"#")," %)"))</f>
        <v/>
      </c>
      <c r="AA9" s="89" t="str">
        <f>IF(OR(Kurs!$S$6="",Kurs!$B14=""),"",CONCATENATE("(",TEXT(Kurs!K$4*100,"#")," %)"))</f>
        <v/>
      </c>
      <c r="AB9" s="90" t="str">
        <f>IF(OR(Kurs!$T$6="",Kurs!$B14=""),"",CONCATENATE("(",TEXT(Kurs!N$4*100,"#")," %)"))</f>
        <v/>
      </c>
      <c r="AC9" s="90" t="str">
        <f>IF(OR(Kurs!$T$6="",Kurs!$B14=""),"",CONCATENATE("(",TEXT(Kurs!O$4*100,"#")," %)"))</f>
        <v/>
      </c>
      <c r="AD9" s="91" t="str">
        <f>IF(Kurs!$B14="","",IF(Kurs!R$6="","war nicht Bestandteil der Klausur.",CONCATENATE("(",TEXT(Kurs!R$6*100,"#")," %)")))</f>
        <v/>
      </c>
      <c r="AE9" s="91" t="str">
        <f>IF(Kurs!$B14="","",IF(Kurs!S$6="","war nicht Bestandteil der Klausur.",CONCATENATE("(",TEXT(Kurs!S$6*100,"#")," %)")))</f>
        <v/>
      </c>
      <c r="AF9" s="91" t="str">
        <f>IF(Kurs!$B14="","",IF(Kurs!T$6="","war nicht Bestandteil der Klausur.",CONCATENATE("(",TEXT(Kurs!T$6*100,"#")," %)")))</f>
        <v/>
      </c>
      <c r="AG9" s="150" t="str">
        <f>IF(Kurs!U14="","",TEXT(Kurs!U14,"#,00"))</f>
        <v/>
      </c>
    </row>
    <row r="10" spans="1:33" ht="13.5" customHeight="1" x14ac:dyDescent="0.25">
      <c r="A10" s="76" t="str">
        <f>IF(Kurs!B15="","",Kurs!B15)</f>
        <v/>
      </c>
      <c r="B10" s="77" t="str">
        <f>IF(OR(Kurs!$R$6="",Kurs!C15=""),"",Kurs!C15)</f>
        <v/>
      </c>
      <c r="C10" s="78" t="str">
        <f>IF(OR(Kurs!$R$6="",Kurs!D15=""),"",TEXT(Kurs!D15,"00"))</f>
        <v/>
      </c>
      <c r="D10" s="79" t="str">
        <f>IF(Kurs!E15="","",Kurs!E15)</f>
        <v/>
      </c>
      <c r="E10" s="80" t="str">
        <f>IF(OR(Kurs!$S$6="",Kurs!F15=""),"",TEXT(Kurs!F15,"00"))</f>
        <v/>
      </c>
      <c r="F10" s="80" t="str">
        <f>IF(OR(Kurs!$S$6="",Kurs!G15=""),"",TEXT(Kurs!G15,"00"))</f>
        <v/>
      </c>
      <c r="G10" s="80" t="str">
        <f>IF(OR(Kurs!$S$6="",Kurs!H15=""),"",TEXT(Kurs!H15,"00"))</f>
        <v/>
      </c>
      <c r="H10" s="80" t="str">
        <f>IF(OR(Kurs!$S$6="",Kurs!I15=""),"",TEXT(Kurs!I15,"00"))</f>
        <v/>
      </c>
      <c r="I10" s="81" t="str">
        <f>IF(OR(Kurs!$S$6="",Kurs!J15=""),"",TEXT(Kurs!J15,"#,00"))</f>
        <v/>
      </c>
      <c r="J10" s="81" t="str">
        <f>IF(OR(Kurs!$S$6="",Kurs!K15=""),"",TEXT(Kurs!K15,"00"))</f>
        <v/>
      </c>
      <c r="K10" s="82" t="str">
        <f>IF(OR(Kurs!$S$6="",Kurs!L15=""),"",TEXT(Kurs!L15,"#,00"))</f>
        <v/>
      </c>
      <c r="L10" s="83" t="str">
        <f>IF(Kurs!M15="","",Kurs!M15)</f>
        <v/>
      </c>
      <c r="M10" s="84" t="str">
        <f>IF(OR(Kurs!$T$6="",Kurs!N15=""),"",TEXT(Kurs!N15,"00"))</f>
        <v/>
      </c>
      <c r="N10" s="84" t="str">
        <f>IF(OR(Kurs!$T$6="",Kurs!O15=""),"",TEXT(Kurs!O15,"00"))</f>
        <v/>
      </c>
      <c r="O10" s="85" t="str">
        <f>IF(OR(Kurs!$T$6="",Kurs!P15=""),"",TEXT(Kurs!P15,"#,00"))</f>
        <v/>
      </c>
      <c r="P10" s="83" t="str">
        <f>IF(Kurs!Q15="","",Kurs!Q15)</f>
        <v/>
      </c>
      <c r="Q10" s="86" t="str">
        <f>IF(Kurs!R15="","",Kurs!R15)</f>
        <v/>
      </c>
      <c r="R10" s="86" t="str">
        <f>IF(Kurs!S15="","",Kurs!S15)</f>
        <v/>
      </c>
      <c r="S10" s="86" t="str">
        <f>IF(Kurs!T15="","",Kurs!T15)</f>
        <v/>
      </c>
      <c r="T10" s="149" t="str">
        <f>IF(Kurs!V15="","",TEXT(Kurs!V15,"00"))</f>
        <v/>
      </c>
      <c r="U10" s="87" t="str">
        <f>IF(Kurs!B15="","",Kurs!$H$1)</f>
        <v/>
      </c>
      <c r="V10" s="88" t="str">
        <f>IF(OR(Kurs!$S$6="",$A10=""),"",IF(Kurs!F$6="","",CONCATENATE("Teilaufgabe 1",CHAR(10),"(",TEXT(Kurs!F$6*100,"#")," %)")))</f>
        <v/>
      </c>
      <c r="W10" s="88" t="str">
        <f>IF(OR(Kurs!$S$6="",$A10=""),"",IF(Kurs!G$6="","",CONCATENATE("Teilaufgabe 2",CHAR(10),"(",TEXT(Kurs!G$6*100,"#")," %)")))</f>
        <v/>
      </c>
      <c r="X10" s="88" t="str">
        <f>IF(OR(Kurs!$S$6="",$A10=""),"",IF(Kurs!H$6="","",CONCATENATE("Teilaufgabe 3",CHAR(10),"(",TEXT(Kurs!H$6*100,"#")," %)")))</f>
        <v/>
      </c>
      <c r="Y10" s="88" t="str">
        <f>IF(OR(Kurs!$S$6="",$A10=""),"",IF(Kurs!I$6="","",CONCATENATE("Teilaufgabe 4",CHAR(10),"(",TEXT(Kurs!I$6*100,"#")," %)")))</f>
        <v/>
      </c>
      <c r="Z10" s="89" t="str">
        <f>IF(OR(Kurs!$S$6="",Kurs!$B15=""),"",CONCATENATE("(",TEXT(Kurs!J$4*100,"#")," %)"))</f>
        <v/>
      </c>
      <c r="AA10" s="89" t="str">
        <f>IF(OR(Kurs!$S$6="",Kurs!$B15=""),"",CONCATENATE("(",TEXT(Kurs!K$4*100,"#")," %)"))</f>
        <v/>
      </c>
      <c r="AB10" s="90" t="str">
        <f>IF(OR(Kurs!$T$6="",Kurs!$B15=""),"",CONCATENATE("(",TEXT(Kurs!N$4*100,"#")," %)"))</f>
        <v/>
      </c>
      <c r="AC10" s="90" t="str">
        <f>IF(OR(Kurs!$T$6="",Kurs!$B15=""),"",CONCATENATE("(",TEXT(Kurs!O$4*100,"#")," %)"))</f>
        <v/>
      </c>
      <c r="AD10" s="91" t="str">
        <f>IF(Kurs!$B15="","",IF(Kurs!R$6="","war nicht Bestandteil der Klausur.",CONCATENATE("(",TEXT(Kurs!R$6*100,"#")," %)")))</f>
        <v/>
      </c>
      <c r="AE10" s="91" t="str">
        <f>IF(Kurs!$B15="","",IF(Kurs!S$6="","war nicht Bestandteil der Klausur.",CONCATENATE("(",TEXT(Kurs!S$6*100,"#")," %)")))</f>
        <v/>
      </c>
      <c r="AF10" s="91" t="str">
        <f>IF(Kurs!$B15="","",IF(Kurs!T$6="","war nicht Bestandteil der Klausur.",CONCATENATE("(",TEXT(Kurs!T$6*100,"#")," %)")))</f>
        <v/>
      </c>
      <c r="AG10" s="150" t="str">
        <f>IF(Kurs!U15="","",TEXT(Kurs!U15,"#,00"))</f>
        <v/>
      </c>
    </row>
    <row r="11" spans="1:33" ht="13.5" customHeight="1" x14ac:dyDescent="0.25">
      <c r="A11" s="76" t="str">
        <f>IF(Kurs!B16="","",Kurs!B16)</f>
        <v/>
      </c>
      <c r="B11" s="77" t="str">
        <f>IF(OR(Kurs!$R$6="",Kurs!C16=""),"",Kurs!C16)</f>
        <v/>
      </c>
      <c r="C11" s="78" t="str">
        <f>IF(OR(Kurs!$R$6="",Kurs!D16=""),"",TEXT(Kurs!D16,"00"))</f>
        <v/>
      </c>
      <c r="D11" s="79" t="str">
        <f>IF(Kurs!E16="","",Kurs!E16)</f>
        <v/>
      </c>
      <c r="E11" s="80" t="str">
        <f>IF(OR(Kurs!$S$6="",Kurs!F16=""),"",TEXT(Kurs!F16,"00"))</f>
        <v/>
      </c>
      <c r="F11" s="80" t="str">
        <f>IF(OR(Kurs!$S$6="",Kurs!G16=""),"",TEXT(Kurs!G16,"00"))</f>
        <v/>
      </c>
      <c r="G11" s="80" t="str">
        <f>IF(OR(Kurs!$S$6="",Kurs!H16=""),"",TEXT(Kurs!H16,"00"))</f>
        <v/>
      </c>
      <c r="H11" s="80" t="str">
        <f>IF(OR(Kurs!$S$6="",Kurs!I16=""),"",TEXT(Kurs!I16,"00"))</f>
        <v/>
      </c>
      <c r="I11" s="81" t="str">
        <f>IF(OR(Kurs!$S$6="",Kurs!J16=""),"",TEXT(Kurs!J16,"#,00"))</f>
        <v/>
      </c>
      <c r="J11" s="81" t="str">
        <f>IF(OR(Kurs!$S$6="",Kurs!K16=""),"",TEXT(Kurs!K16,"00"))</f>
        <v/>
      </c>
      <c r="K11" s="82" t="str">
        <f>IF(OR(Kurs!$S$6="",Kurs!L16=""),"",TEXT(Kurs!L16,"#,00"))</f>
        <v/>
      </c>
      <c r="L11" s="83" t="str">
        <f>IF(Kurs!M16="","",Kurs!M16)</f>
        <v/>
      </c>
      <c r="M11" s="84" t="str">
        <f>IF(OR(Kurs!$T$6="",Kurs!N16=""),"",TEXT(Kurs!N16,"00"))</f>
        <v/>
      </c>
      <c r="N11" s="84" t="str">
        <f>IF(OR(Kurs!$T$6="",Kurs!O16=""),"",TEXT(Kurs!O16,"00"))</f>
        <v/>
      </c>
      <c r="O11" s="85" t="str">
        <f>IF(OR(Kurs!$T$6="",Kurs!P16=""),"",TEXT(Kurs!P16,"#,00"))</f>
        <v/>
      </c>
      <c r="P11" s="83" t="str">
        <f>IF(Kurs!Q16="","",Kurs!Q16)</f>
        <v/>
      </c>
      <c r="Q11" s="86" t="str">
        <f>IF(Kurs!R16="","",Kurs!R16)</f>
        <v/>
      </c>
      <c r="R11" s="86" t="str">
        <f>IF(Kurs!S16="","",Kurs!S16)</f>
        <v/>
      </c>
      <c r="S11" s="86" t="str">
        <f>IF(Kurs!T16="","",Kurs!T16)</f>
        <v/>
      </c>
      <c r="T11" s="149" t="str">
        <f>IF(Kurs!V16="","",TEXT(Kurs!V16,"00"))</f>
        <v/>
      </c>
      <c r="U11" s="87" t="str">
        <f>IF(Kurs!B16="","",Kurs!$H$1)</f>
        <v/>
      </c>
      <c r="V11" s="88" t="str">
        <f>IF(OR(Kurs!$S$6="",$A11=""),"",IF(Kurs!F$6="","",CONCATENATE("Teilaufgabe 1",CHAR(10),"(",TEXT(Kurs!F$6*100,"#")," %)")))</f>
        <v/>
      </c>
      <c r="W11" s="88" t="str">
        <f>IF(OR(Kurs!$S$6="",$A11=""),"",IF(Kurs!G$6="","",CONCATENATE("Teilaufgabe 2",CHAR(10),"(",TEXT(Kurs!G$6*100,"#")," %)")))</f>
        <v/>
      </c>
      <c r="X11" s="88" t="str">
        <f>IF(OR(Kurs!$S$6="",$A11=""),"",IF(Kurs!H$6="","",CONCATENATE("Teilaufgabe 3",CHAR(10),"(",TEXT(Kurs!H$6*100,"#")," %)")))</f>
        <v/>
      </c>
      <c r="Y11" s="88" t="str">
        <f>IF(OR(Kurs!$S$6="",$A11=""),"",IF(Kurs!I$6="","",CONCATENATE("Teilaufgabe 4",CHAR(10),"(",TEXT(Kurs!I$6*100,"#")," %)")))</f>
        <v/>
      </c>
      <c r="Z11" s="89" t="str">
        <f>IF(OR(Kurs!$S$6="",Kurs!$B16=""),"",CONCATENATE("(",TEXT(Kurs!J$4*100,"#")," %)"))</f>
        <v/>
      </c>
      <c r="AA11" s="89" t="str">
        <f>IF(OR(Kurs!$S$6="",Kurs!$B16=""),"",CONCATENATE("(",TEXT(Kurs!K$4*100,"#")," %)"))</f>
        <v/>
      </c>
      <c r="AB11" s="90" t="str">
        <f>IF(OR(Kurs!$T$6="",Kurs!$B16=""),"",CONCATENATE("(",TEXT(Kurs!N$4*100,"#")," %)"))</f>
        <v/>
      </c>
      <c r="AC11" s="90" t="str">
        <f>IF(OR(Kurs!$T$6="",Kurs!$B16=""),"",CONCATENATE("(",TEXT(Kurs!O$4*100,"#")," %)"))</f>
        <v/>
      </c>
      <c r="AD11" s="91" t="str">
        <f>IF(Kurs!$B16="","",IF(Kurs!R$6="","war nicht Bestandteil der Klausur.",CONCATENATE("(",TEXT(Kurs!R$6*100,"#")," %)")))</f>
        <v/>
      </c>
      <c r="AE11" s="91" t="str">
        <f>IF(Kurs!$B16="","",IF(Kurs!S$6="","war nicht Bestandteil der Klausur.",CONCATENATE("(",TEXT(Kurs!S$6*100,"#")," %)")))</f>
        <v/>
      </c>
      <c r="AF11" s="91" t="str">
        <f>IF(Kurs!$B16="","",IF(Kurs!T$6="","war nicht Bestandteil der Klausur.",CONCATENATE("(",TEXT(Kurs!T$6*100,"#")," %)")))</f>
        <v/>
      </c>
      <c r="AG11" s="150" t="str">
        <f>IF(Kurs!U16="","",TEXT(Kurs!U16,"#,00"))</f>
        <v/>
      </c>
    </row>
    <row r="12" spans="1:33" ht="13.5" customHeight="1" x14ac:dyDescent="0.25">
      <c r="A12" s="76" t="str">
        <f>IF(Kurs!B17="","",Kurs!B17)</f>
        <v/>
      </c>
      <c r="B12" s="77" t="str">
        <f>IF(OR(Kurs!$R$6="",Kurs!C17=""),"",Kurs!C17)</f>
        <v/>
      </c>
      <c r="C12" s="78" t="str">
        <f>IF(OR(Kurs!$R$6="",Kurs!D17=""),"",TEXT(Kurs!D17,"00"))</f>
        <v/>
      </c>
      <c r="D12" s="79" t="str">
        <f>IF(Kurs!E17="","",Kurs!E17)</f>
        <v/>
      </c>
      <c r="E12" s="80" t="str">
        <f>IF(OR(Kurs!$S$6="",Kurs!F17=""),"",TEXT(Kurs!F17,"00"))</f>
        <v/>
      </c>
      <c r="F12" s="80" t="str">
        <f>IF(OR(Kurs!$S$6="",Kurs!G17=""),"",TEXT(Kurs!G17,"00"))</f>
        <v/>
      </c>
      <c r="G12" s="80" t="str">
        <f>IF(OR(Kurs!$S$6="",Kurs!H17=""),"",TEXT(Kurs!H17,"00"))</f>
        <v/>
      </c>
      <c r="H12" s="80" t="str">
        <f>IF(OR(Kurs!$S$6="",Kurs!I17=""),"",TEXT(Kurs!I17,"00"))</f>
        <v/>
      </c>
      <c r="I12" s="81" t="str">
        <f>IF(OR(Kurs!$S$6="",Kurs!J17=""),"",TEXT(Kurs!J17,"#,00"))</f>
        <v/>
      </c>
      <c r="J12" s="81" t="str">
        <f>IF(OR(Kurs!$S$6="",Kurs!K17=""),"",TEXT(Kurs!K17,"00"))</f>
        <v/>
      </c>
      <c r="K12" s="82" t="str">
        <f>IF(OR(Kurs!$S$6="",Kurs!L17=""),"",TEXT(Kurs!L17,"#,00"))</f>
        <v/>
      </c>
      <c r="L12" s="83" t="str">
        <f>IF(Kurs!M17="","",Kurs!M17)</f>
        <v/>
      </c>
      <c r="M12" s="84" t="str">
        <f>IF(OR(Kurs!$T$6="",Kurs!N17=""),"",TEXT(Kurs!N17,"00"))</f>
        <v/>
      </c>
      <c r="N12" s="84" t="str">
        <f>IF(OR(Kurs!$T$6="",Kurs!O17=""),"",TEXT(Kurs!O17,"00"))</f>
        <v/>
      </c>
      <c r="O12" s="85" t="str">
        <f>IF(OR(Kurs!$T$6="",Kurs!P17=""),"",TEXT(Kurs!P17,"#,00"))</f>
        <v/>
      </c>
      <c r="P12" s="83" t="str">
        <f>IF(Kurs!Q17="","",Kurs!Q17)</f>
        <v/>
      </c>
      <c r="Q12" s="86" t="str">
        <f>IF(Kurs!R17="","",Kurs!R17)</f>
        <v/>
      </c>
      <c r="R12" s="86" t="str">
        <f>IF(Kurs!S17="","",Kurs!S17)</f>
        <v/>
      </c>
      <c r="S12" s="86" t="str">
        <f>IF(Kurs!T17="","",Kurs!T17)</f>
        <v/>
      </c>
      <c r="T12" s="149" t="str">
        <f>IF(Kurs!V17="","",TEXT(Kurs!V17,"00"))</f>
        <v/>
      </c>
      <c r="U12" s="87" t="str">
        <f>IF(Kurs!B17="","",Kurs!$H$1)</f>
        <v/>
      </c>
      <c r="V12" s="88" t="str">
        <f>IF(OR(Kurs!$S$6="",$A12=""),"",IF(Kurs!F$6="","",CONCATENATE("Teilaufgabe 1",CHAR(10),"(",TEXT(Kurs!F$6*100,"#")," %)")))</f>
        <v/>
      </c>
      <c r="W12" s="88" t="str">
        <f>IF(OR(Kurs!$S$6="",$A12=""),"",IF(Kurs!G$6="","",CONCATENATE("Teilaufgabe 2",CHAR(10),"(",TEXT(Kurs!G$6*100,"#")," %)")))</f>
        <v/>
      </c>
      <c r="X12" s="88" t="str">
        <f>IF(OR(Kurs!$S$6="",$A12=""),"",IF(Kurs!H$6="","",CONCATENATE("Teilaufgabe 3",CHAR(10),"(",TEXT(Kurs!H$6*100,"#")," %)")))</f>
        <v/>
      </c>
      <c r="Y12" s="88" t="str">
        <f>IF(OR(Kurs!$S$6="",$A12=""),"",IF(Kurs!I$6="","",CONCATENATE("Teilaufgabe 4",CHAR(10),"(",TEXT(Kurs!I$6*100,"#")," %)")))</f>
        <v/>
      </c>
      <c r="Z12" s="89" t="str">
        <f>IF(OR(Kurs!$S$6="",Kurs!$B17=""),"",CONCATENATE("(",TEXT(Kurs!J$4*100,"#")," %)"))</f>
        <v/>
      </c>
      <c r="AA12" s="89" t="str">
        <f>IF(OR(Kurs!$S$6="",Kurs!$B17=""),"",CONCATENATE("(",TEXT(Kurs!K$4*100,"#")," %)"))</f>
        <v/>
      </c>
      <c r="AB12" s="90" t="str">
        <f>IF(OR(Kurs!$T$6="",Kurs!$B17=""),"",CONCATENATE("(",TEXT(Kurs!N$4*100,"#")," %)"))</f>
        <v/>
      </c>
      <c r="AC12" s="90" t="str">
        <f>IF(OR(Kurs!$T$6="",Kurs!$B17=""),"",CONCATENATE("(",TEXT(Kurs!O$4*100,"#")," %)"))</f>
        <v/>
      </c>
      <c r="AD12" s="91" t="str">
        <f>IF(Kurs!$B17="","",IF(Kurs!R$6="","war nicht Bestandteil der Klausur.",CONCATENATE("(",TEXT(Kurs!R$6*100,"#")," %)")))</f>
        <v/>
      </c>
      <c r="AE12" s="91" t="str">
        <f>IF(Kurs!$B17="","",IF(Kurs!S$6="","war nicht Bestandteil der Klausur.",CONCATENATE("(",TEXT(Kurs!S$6*100,"#")," %)")))</f>
        <v/>
      </c>
      <c r="AF12" s="91" t="str">
        <f>IF(Kurs!$B17="","",IF(Kurs!T$6="","war nicht Bestandteil der Klausur.",CONCATENATE("(",TEXT(Kurs!T$6*100,"#")," %)")))</f>
        <v/>
      </c>
      <c r="AG12" s="150" t="str">
        <f>IF(Kurs!U17="","",TEXT(Kurs!U17,"#,00"))</f>
        <v/>
      </c>
    </row>
    <row r="13" spans="1:33" ht="13.5" customHeight="1" x14ac:dyDescent="0.25">
      <c r="A13" s="76" t="str">
        <f>IF(Kurs!B18="","",Kurs!B18)</f>
        <v/>
      </c>
      <c r="B13" s="77" t="str">
        <f>IF(OR(Kurs!$R$6="",Kurs!C18=""),"",Kurs!C18)</f>
        <v/>
      </c>
      <c r="C13" s="78" t="str">
        <f>IF(OR(Kurs!$R$6="",Kurs!D18=""),"",TEXT(Kurs!D18,"00"))</f>
        <v/>
      </c>
      <c r="D13" s="79" t="str">
        <f>IF(Kurs!E18="","",Kurs!E18)</f>
        <v/>
      </c>
      <c r="E13" s="80" t="str">
        <f>IF(OR(Kurs!$S$6="",Kurs!F18=""),"",TEXT(Kurs!F18,"00"))</f>
        <v/>
      </c>
      <c r="F13" s="80" t="str">
        <f>IF(OR(Kurs!$S$6="",Kurs!G18=""),"",TEXT(Kurs!G18,"00"))</f>
        <v/>
      </c>
      <c r="G13" s="80" t="str">
        <f>IF(OR(Kurs!$S$6="",Kurs!H18=""),"",TEXT(Kurs!H18,"00"))</f>
        <v/>
      </c>
      <c r="H13" s="80" t="str">
        <f>IF(OR(Kurs!$S$6="",Kurs!I18=""),"",TEXT(Kurs!I18,"00"))</f>
        <v/>
      </c>
      <c r="I13" s="81" t="str">
        <f>IF(OR(Kurs!$S$6="",Kurs!J18=""),"",TEXT(Kurs!J18,"#,00"))</f>
        <v/>
      </c>
      <c r="J13" s="81" t="str">
        <f>IF(OR(Kurs!$S$6="",Kurs!K18=""),"",TEXT(Kurs!K18,"00"))</f>
        <v/>
      </c>
      <c r="K13" s="82" t="str">
        <f>IF(OR(Kurs!$S$6="",Kurs!L18=""),"",TEXT(Kurs!L18,"#,00"))</f>
        <v/>
      </c>
      <c r="L13" s="83" t="str">
        <f>IF(Kurs!M18="","",Kurs!M18)</f>
        <v/>
      </c>
      <c r="M13" s="84" t="str">
        <f>IF(OR(Kurs!$T$6="",Kurs!N18=""),"",TEXT(Kurs!N18,"00"))</f>
        <v/>
      </c>
      <c r="N13" s="84" t="str">
        <f>IF(OR(Kurs!$T$6="",Kurs!O18=""),"",TEXT(Kurs!O18,"00"))</f>
        <v/>
      </c>
      <c r="O13" s="85" t="str">
        <f>IF(OR(Kurs!$T$6="",Kurs!P18=""),"",TEXT(Kurs!P18,"#,00"))</f>
        <v/>
      </c>
      <c r="P13" s="83" t="str">
        <f>IF(Kurs!Q18="","",Kurs!Q18)</f>
        <v/>
      </c>
      <c r="Q13" s="86" t="str">
        <f>IF(Kurs!R18="","",Kurs!R18)</f>
        <v/>
      </c>
      <c r="R13" s="86" t="str">
        <f>IF(Kurs!S18="","",Kurs!S18)</f>
        <v/>
      </c>
      <c r="S13" s="86" t="str">
        <f>IF(Kurs!T18="","",Kurs!T18)</f>
        <v/>
      </c>
      <c r="T13" s="149" t="str">
        <f>IF(Kurs!V18="","",TEXT(Kurs!V18,"00"))</f>
        <v/>
      </c>
      <c r="U13" s="87" t="str">
        <f>IF(Kurs!B18="","",Kurs!$H$1)</f>
        <v/>
      </c>
      <c r="V13" s="88" t="str">
        <f>IF(OR(Kurs!$S$6="",$A13=""),"",IF(Kurs!F$6="","",CONCATENATE("Teilaufgabe 1",CHAR(10),"(",TEXT(Kurs!F$6*100,"#")," %)")))</f>
        <v/>
      </c>
      <c r="W13" s="88" t="str">
        <f>IF(OR(Kurs!$S$6="",$A13=""),"",IF(Kurs!G$6="","",CONCATENATE("Teilaufgabe 2",CHAR(10),"(",TEXT(Kurs!G$6*100,"#")," %)")))</f>
        <v/>
      </c>
      <c r="X13" s="88" t="str">
        <f>IF(OR(Kurs!$S$6="",$A13=""),"",IF(Kurs!H$6="","",CONCATENATE("Teilaufgabe 3",CHAR(10),"(",TEXT(Kurs!H$6*100,"#")," %)")))</f>
        <v/>
      </c>
      <c r="Y13" s="88" t="str">
        <f>IF(OR(Kurs!$S$6="",$A13=""),"",IF(Kurs!I$6="","",CONCATENATE("Teilaufgabe 4",CHAR(10),"(",TEXT(Kurs!I$6*100,"#")," %)")))</f>
        <v/>
      </c>
      <c r="Z13" s="89" t="str">
        <f>IF(OR(Kurs!$S$6="",Kurs!$B18=""),"",CONCATENATE("(",TEXT(Kurs!J$4*100,"#")," %)"))</f>
        <v/>
      </c>
      <c r="AA13" s="89" t="str">
        <f>IF(OR(Kurs!$S$6="",Kurs!$B18=""),"",CONCATENATE("(",TEXT(Kurs!K$4*100,"#")," %)"))</f>
        <v/>
      </c>
      <c r="AB13" s="90" t="str">
        <f>IF(OR(Kurs!$T$6="",Kurs!$B18=""),"",CONCATENATE("(",TEXT(Kurs!N$4*100,"#")," %)"))</f>
        <v/>
      </c>
      <c r="AC13" s="90" t="str">
        <f>IF(OR(Kurs!$T$6="",Kurs!$B18=""),"",CONCATENATE("(",TEXT(Kurs!O$4*100,"#")," %)"))</f>
        <v/>
      </c>
      <c r="AD13" s="91" t="str">
        <f>IF(Kurs!$B18="","",IF(Kurs!R$6="","war nicht Bestandteil der Klausur.",CONCATENATE("(",TEXT(Kurs!R$6*100,"#")," %)")))</f>
        <v/>
      </c>
      <c r="AE13" s="91" t="str">
        <f>IF(Kurs!$B18="","",IF(Kurs!S$6="","war nicht Bestandteil der Klausur.",CONCATENATE("(",TEXT(Kurs!S$6*100,"#")," %)")))</f>
        <v/>
      </c>
      <c r="AF13" s="91" t="str">
        <f>IF(Kurs!$B18="","",IF(Kurs!T$6="","war nicht Bestandteil der Klausur.",CONCATENATE("(",TEXT(Kurs!T$6*100,"#")," %)")))</f>
        <v/>
      </c>
      <c r="AG13" s="150" t="str">
        <f>IF(Kurs!U18="","",TEXT(Kurs!U18,"#,00"))</f>
        <v/>
      </c>
    </row>
    <row r="14" spans="1:33" ht="13.5" customHeight="1" x14ac:dyDescent="0.25">
      <c r="A14" s="76" t="str">
        <f>IF(Kurs!B19="","",Kurs!B19)</f>
        <v/>
      </c>
      <c r="B14" s="77" t="str">
        <f>IF(OR(Kurs!$R$6="",Kurs!C19=""),"",Kurs!C19)</f>
        <v/>
      </c>
      <c r="C14" s="78" t="str">
        <f>IF(OR(Kurs!$R$6="",Kurs!D19=""),"",TEXT(Kurs!D19,"00"))</f>
        <v/>
      </c>
      <c r="D14" s="79" t="str">
        <f>IF(Kurs!E19="","",Kurs!E19)</f>
        <v/>
      </c>
      <c r="E14" s="80" t="str">
        <f>IF(OR(Kurs!$S$6="",Kurs!F19=""),"",TEXT(Kurs!F19,"00"))</f>
        <v/>
      </c>
      <c r="F14" s="80" t="str">
        <f>IF(OR(Kurs!$S$6="",Kurs!G19=""),"",TEXT(Kurs!G19,"00"))</f>
        <v/>
      </c>
      <c r="G14" s="80" t="str">
        <f>IF(OR(Kurs!$S$6="",Kurs!H19=""),"",TEXT(Kurs!H19,"00"))</f>
        <v/>
      </c>
      <c r="H14" s="80" t="str">
        <f>IF(OR(Kurs!$S$6="",Kurs!I19=""),"",TEXT(Kurs!I19,"00"))</f>
        <v/>
      </c>
      <c r="I14" s="81" t="str">
        <f>IF(OR(Kurs!$S$6="",Kurs!J19=""),"",TEXT(Kurs!J19,"#,00"))</f>
        <v/>
      </c>
      <c r="J14" s="81" t="str">
        <f>IF(OR(Kurs!$S$6="",Kurs!K19=""),"",TEXT(Kurs!K19,"00"))</f>
        <v/>
      </c>
      <c r="K14" s="82" t="str">
        <f>IF(OR(Kurs!$S$6="",Kurs!L19=""),"",TEXT(Kurs!L19,"#,00"))</f>
        <v/>
      </c>
      <c r="L14" s="83" t="str">
        <f>IF(Kurs!M19="","",Kurs!M19)</f>
        <v/>
      </c>
      <c r="M14" s="84" t="str">
        <f>IF(OR(Kurs!$T$6="",Kurs!N19=""),"",TEXT(Kurs!N19,"00"))</f>
        <v/>
      </c>
      <c r="N14" s="84" t="str">
        <f>IF(OR(Kurs!$T$6="",Kurs!O19=""),"",TEXT(Kurs!O19,"00"))</f>
        <v/>
      </c>
      <c r="O14" s="85" t="str">
        <f>IF(OR(Kurs!$T$6="",Kurs!P19=""),"",TEXT(Kurs!P19,"#,00"))</f>
        <v/>
      </c>
      <c r="P14" s="83" t="str">
        <f>IF(Kurs!Q19="","",Kurs!Q19)</f>
        <v/>
      </c>
      <c r="Q14" s="86" t="str">
        <f>IF(Kurs!R19="","",Kurs!R19)</f>
        <v/>
      </c>
      <c r="R14" s="86" t="str">
        <f>IF(Kurs!S19="","",Kurs!S19)</f>
        <v/>
      </c>
      <c r="S14" s="86" t="str">
        <f>IF(Kurs!T19="","",Kurs!T19)</f>
        <v/>
      </c>
      <c r="T14" s="149" t="str">
        <f>IF(Kurs!V19="","",TEXT(Kurs!V19,"00"))</f>
        <v/>
      </c>
      <c r="U14" s="87" t="str">
        <f>IF(Kurs!B19="","",Kurs!$H$1)</f>
        <v/>
      </c>
      <c r="V14" s="88" t="str">
        <f>IF(OR(Kurs!$S$6="",$A14=""),"",IF(Kurs!F$6="","",CONCATENATE("Teilaufgabe 1",CHAR(10),"(",TEXT(Kurs!F$6*100,"#")," %)")))</f>
        <v/>
      </c>
      <c r="W14" s="88" t="str">
        <f>IF(OR(Kurs!$S$6="",$A14=""),"",IF(Kurs!G$6="","",CONCATENATE("Teilaufgabe 2",CHAR(10),"(",TEXT(Kurs!G$6*100,"#")," %)")))</f>
        <v/>
      </c>
      <c r="X14" s="88" t="str">
        <f>IF(OR(Kurs!$S$6="",$A14=""),"",IF(Kurs!H$6="","",CONCATENATE("Teilaufgabe 3",CHAR(10),"(",TEXT(Kurs!H$6*100,"#")," %)")))</f>
        <v/>
      </c>
      <c r="Y14" s="88" t="str">
        <f>IF(OR(Kurs!$S$6="",$A14=""),"",IF(Kurs!I$6="","",CONCATENATE("Teilaufgabe 4",CHAR(10),"(",TEXT(Kurs!I$6*100,"#")," %)")))</f>
        <v/>
      </c>
      <c r="Z14" s="89" t="str">
        <f>IF(OR(Kurs!$S$6="",Kurs!$B19=""),"",CONCATENATE("(",TEXT(Kurs!J$4*100,"#")," %)"))</f>
        <v/>
      </c>
      <c r="AA14" s="89" t="str">
        <f>IF(OR(Kurs!$S$6="",Kurs!$B19=""),"",CONCATENATE("(",TEXT(Kurs!K$4*100,"#")," %)"))</f>
        <v/>
      </c>
      <c r="AB14" s="90" t="str">
        <f>IF(OR(Kurs!$T$6="",Kurs!$B19=""),"",CONCATENATE("(",TEXT(Kurs!N$4*100,"#")," %)"))</f>
        <v/>
      </c>
      <c r="AC14" s="90" t="str">
        <f>IF(OR(Kurs!$T$6="",Kurs!$B19=""),"",CONCATENATE("(",TEXT(Kurs!O$4*100,"#")," %)"))</f>
        <v/>
      </c>
      <c r="AD14" s="91" t="str">
        <f>IF(Kurs!$B19="","",IF(Kurs!R$6="","war nicht Bestandteil der Klausur.",CONCATENATE("(",TEXT(Kurs!R$6*100,"#")," %)")))</f>
        <v/>
      </c>
      <c r="AE14" s="91" t="str">
        <f>IF(Kurs!$B19="","",IF(Kurs!S$6="","war nicht Bestandteil der Klausur.",CONCATENATE("(",TEXT(Kurs!S$6*100,"#")," %)")))</f>
        <v/>
      </c>
      <c r="AF14" s="91" t="str">
        <f>IF(Kurs!$B19="","",IF(Kurs!T$6="","war nicht Bestandteil der Klausur.",CONCATENATE("(",TEXT(Kurs!T$6*100,"#")," %)")))</f>
        <v/>
      </c>
      <c r="AG14" s="150" t="str">
        <f>IF(Kurs!U19="","",TEXT(Kurs!U19,"#,00"))</f>
        <v/>
      </c>
    </row>
    <row r="15" spans="1:33" ht="13.5" customHeight="1" x14ac:dyDescent="0.25">
      <c r="A15" s="76" t="str">
        <f>IF(Kurs!B20="","",Kurs!B20)</f>
        <v/>
      </c>
      <c r="B15" s="77" t="str">
        <f>IF(OR(Kurs!$R$6="",Kurs!C20=""),"",Kurs!C20)</f>
        <v/>
      </c>
      <c r="C15" s="78" t="str">
        <f>IF(OR(Kurs!$R$6="",Kurs!D20=""),"",TEXT(Kurs!D20,"00"))</f>
        <v/>
      </c>
      <c r="D15" s="79" t="str">
        <f>IF(Kurs!E20="","",Kurs!E20)</f>
        <v/>
      </c>
      <c r="E15" s="80" t="str">
        <f>IF(OR(Kurs!$S$6="",Kurs!F20=""),"",TEXT(Kurs!F20,"00"))</f>
        <v/>
      </c>
      <c r="F15" s="80" t="str">
        <f>IF(OR(Kurs!$S$6="",Kurs!G20=""),"",TEXT(Kurs!G20,"00"))</f>
        <v/>
      </c>
      <c r="G15" s="80" t="str">
        <f>IF(OR(Kurs!$S$6="",Kurs!H20=""),"",TEXT(Kurs!H20,"00"))</f>
        <v/>
      </c>
      <c r="H15" s="80" t="str">
        <f>IF(OR(Kurs!$S$6="",Kurs!I20=""),"",TEXT(Kurs!I20,"00"))</f>
        <v/>
      </c>
      <c r="I15" s="81" t="str">
        <f>IF(OR(Kurs!$S$6="",Kurs!J20=""),"",TEXT(Kurs!J20,"#,00"))</f>
        <v/>
      </c>
      <c r="J15" s="81" t="str">
        <f>IF(OR(Kurs!$S$6="",Kurs!K20=""),"",TEXT(Kurs!K20,"00"))</f>
        <v/>
      </c>
      <c r="K15" s="82" t="str">
        <f>IF(OR(Kurs!$S$6="",Kurs!L20=""),"",TEXT(Kurs!L20,"#,00"))</f>
        <v/>
      </c>
      <c r="L15" s="83" t="str">
        <f>IF(Kurs!M20="","",Kurs!M20)</f>
        <v/>
      </c>
      <c r="M15" s="84" t="str">
        <f>IF(OR(Kurs!$T$6="",Kurs!N20=""),"",TEXT(Kurs!N20,"00"))</f>
        <v/>
      </c>
      <c r="N15" s="84" t="str">
        <f>IF(OR(Kurs!$T$6="",Kurs!O20=""),"",TEXT(Kurs!O20,"00"))</f>
        <v/>
      </c>
      <c r="O15" s="85" t="str">
        <f>IF(OR(Kurs!$T$6="",Kurs!P20=""),"",TEXT(Kurs!P20,"#,00"))</f>
        <v/>
      </c>
      <c r="P15" s="83" t="str">
        <f>IF(Kurs!Q20="","",Kurs!Q20)</f>
        <v/>
      </c>
      <c r="Q15" s="86" t="str">
        <f>IF(Kurs!R20="","",Kurs!R20)</f>
        <v/>
      </c>
      <c r="R15" s="86" t="str">
        <f>IF(Kurs!S20="","",Kurs!S20)</f>
        <v/>
      </c>
      <c r="S15" s="86" t="str">
        <f>IF(Kurs!T20="","",Kurs!T20)</f>
        <v/>
      </c>
      <c r="T15" s="149" t="str">
        <f>IF(Kurs!V20="","",TEXT(Kurs!V20,"00"))</f>
        <v/>
      </c>
      <c r="U15" s="87" t="str">
        <f>IF(Kurs!B20="","",Kurs!$H$1)</f>
        <v/>
      </c>
      <c r="V15" s="88" t="str">
        <f>IF(OR(Kurs!$S$6="",$A15=""),"",IF(Kurs!F$6="","",CONCATENATE("Teilaufgabe 1",CHAR(10),"(",TEXT(Kurs!F$6*100,"#")," %)")))</f>
        <v/>
      </c>
      <c r="W15" s="88" t="str">
        <f>IF(OR(Kurs!$S$6="",$A15=""),"",IF(Kurs!G$6="","",CONCATENATE("Teilaufgabe 2",CHAR(10),"(",TEXT(Kurs!G$6*100,"#")," %)")))</f>
        <v/>
      </c>
      <c r="X15" s="88" t="str">
        <f>IF(OR(Kurs!$S$6="",$A15=""),"",IF(Kurs!H$6="","",CONCATENATE("Teilaufgabe 3",CHAR(10),"(",TEXT(Kurs!H$6*100,"#")," %)")))</f>
        <v/>
      </c>
      <c r="Y15" s="88" t="str">
        <f>IF(OR(Kurs!$S$6="",$A15=""),"",IF(Kurs!I$6="","",CONCATENATE("Teilaufgabe 4",CHAR(10),"(",TEXT(Kurs!I$6*100,"#")," %)")))</f>
        <v/>
      </c>
      <c r="Z15" s="89" t="str">
        <f>IF(OR(Kurs!$S$6="",Kurs!$B20=""),"",CONCATENATE("(",TEXT(Kurs!J$4*100,"#")," %)"))</f>
        <v/>
      </c>
      <c r="AA15" s="89" t="str">
        <f>IF(OR(Kurs!$S$6="",Kurs!$B20=""),"",CONCATENATE("(",TEXT(Kurs!K$4*100,"#")," %)"))</f>
        <v/>
      </c>
      <c r="AB15" s="90" t="str">
        <f>IF(OR(Kurs!$T$6="",Kurs!$B20=""),"",CONCATENATE("(",TEXT(Kurs!N$4*100,"#")," %)"))</f>
        <v/>
      </c>
      <c r="AC15" s="90" t="str">
        <f>IF(OR(Kurs!$T$6="",Kurs!$B20=""),"",CONCATENATE("(",TEXT(Kurs!O$4*100,"#")," %)"))</f>
        <v/>
      </c>
      <c r="AD15" s="91" t="str">
        <f>IF(Kurs!$B20="","",IF(Kurs!R$6="","war nicht Bestandteil der Klausur.",CONCATENATE("(",TEXT(Kurs!R$6*100,"#")," %)")))</f>
        <v/>
      </c>
      <c r="AE15" s="91" t="str">
        <f>IF(Kurs!$B20="","",IF(Kurs!S$6="","war nicht Bestandteil der Klausur.",CONCATENATE("(",TEXT(Kurs!S$6*100,"#")," %)")))</f>
        <v/>
      </c>
      <c r="AF15" s="91" t="str">
        <f>IF(Kurs!$B20="","",IF(Kurs!T$6="","war nicht Bestandteil der Klausur.",CONCATENATE("(",TEXT(Kurs!T$6*100,"#")," %)")))</f>
        <v/>
      </c>
      <c r="AG15" s="150" t="str">
        <f>IF(Kurs!U20="","",TEXT(Kurs!U20,"#,00"))</f>
        <v/>
      </c>
    </row>
    <row r="16" spans="1:33" ht="13.5" customHeight="1" x14ac:dyDescent="0.25">
      <c r="A16" s="76" t="str">
        <f>IF(Kurs!B21="","",Kurs!B21)</f>
        <v/>
      </c>
      <c r="B16" s="77" t="str">
        <f>IF(OR(Kurs!$R$6="",Kurs!C21=""),"",Kurs!C21)</f>
        <v/>
      </c>
      <c r="C16" s="78" t="str">
        <f>IF(OR(Kurs!$R$6="",Kurs!D21=""),"",TEXT(Kurs!D21,"00"))</f>
        <v/>
      </c>
      <c r="D16" s="79" t="str">
        <f>IF(Kurs!E21="","",Kurs!E21)</f>
        <v/>
      </c>
      <c r="E16" s="80" t="str">
        <f>IF(OR(Kurs!$S$6="",Kurs!F21=""),"",TEXT(Kurs!F21,"00"))</f>
        <v/>
      </c>
      <c r="F16" s="80" t="str">
        <f>IF(OR(Kurs!$S$6="",Kurs!G21=""),"",TEXT(Kurs!G21,"00"))</f>
        <v/>
      </c>
      <c r="G16" s="80" t="str">
        <f>IF(OR(Kurs!$S$6="",Kurs!H21=""),"",TEXT(Kurs!H21,"00"))</f>
        <v/>
      </c>
      <c r="H16" s="80" t="str">
        <f>IF(OR(Kurs!$S$6="",Kurs!I21=""),"",TEXT(Kurs!I21,"00"))</f>
        <v/>
      </c>
      <c r="I16" s="81" t="str">
        <f>IF(OR(Kurs!$S$6="",Kurs!J21=""),"",TEXT(Kurs!J21,"#,00"))</f>
        <v/>
      </c>
      <c r="J16" s="81" t="str">
        <f>IF(OR(Kurs!$S$6="",Kurs!K21=""),"",TEXT(Kurs!K21,"00"))</f>
        <v/>
      </c>
      <c r="K16" s="82" t="str">
        <f>IF(OR(Kurs!$S$6="",Kurs!L21=""),"",TEXT(Kurs!L21,"#,00"))</f>
        <v/>
      </c>
      <c r="L16" s="83" t="str">
        <f>IF(Kurs!M21="","",Kurs!M21)</f>
        <v/>
      </c>
      <c r="M16" s="84" t="str">
        <f>IF(OR(Kurs!$T$6="",Kurs!N21=""),"",TEXT(Kurs!N21,"00"))</f>
        <v/>
      </c>
      <c r="N16" s="84" t="str">
        <f>IF(OR(Kurs!$T$6="",Kurs!O21=""),"",TEXT(Kurs!O21,"00"))</f>
        <v/>
      </c>
      <c r="O16" s="85" t="str">
        <f>IF(OR(Kurs!$T$6="",Kurs!P21=""),"",TEXT(Kurs!P21,"#,00"))</f>
        <v/>
      </c>
      <c r="P16" s="83" t="str">
        <f>IF(Kurs!Q21="","",Kurs!Q21)</f>
        <v/>
      </c>
      <c r="Q16" s="86" t="str">
        <f>IF(Kurs!R21="","",Kurs!R21)</f>
        <v/>
      </c>
      <c r="R16" s="86" t="str">
        <f>IF(Kurs!S21="","",Kurs!S21)</f>
        <v/>
      </c>
      <c r="S16" s="86" t="str">
        <f>IF(Kurs!T21="","",Kurs!T21)</f>
        <v/>
      </c>
      <c r="T16" s="149" t="str">
        <f>IF(Kurs!V21="","",TEXT(Kurs!V21,"00"))</f>
        <v/>
      </c>
      <c r="U16" s="87" t="str">
        <f>IF(Kurs!B21="","",Kurs!$H$1)</f>
        <v/>
      </c>
      <c r="V16" s="88" t="str">
        <f>IF(OR(Kurs!$S$6="",$A16=""),"",IF(Kurs!F$6="","",CONCATENATE("Teilaufgabe 1",CHAR(10),"(",TEXT(Kurs!F$6*100,"#")," %)")))</f>
        <v/>
      </c>
      <c r="W16" s="88" t="str">
        <f>IF(OR(Kurs!$S$6="",$A16=""),"",IF(Kurs!G$6="","",CONCATENATE("Teilaufgabe 2",CHAR(10),"(",TEXT(Kurs!G$6*100,"#")," %)")))</f>
        <v/>
      </c>
      <c r="X16" s="88" t="str">
        <f>IF(OR(Kurs!$S$6="",$A16=""),"",IF(Kurs!H$6="","",CONCATENATE("Teilaufgabe 3",CHAR(10),"(",TEXT(Kurs!H$6*100,"#")," %)")))</f>
        <v/>
      </c>
      <c r="Y16" s="88" t="str">
        <f>IF(OR(Kurs!$S$6="",$A16=""),"",IF(Kurs!I$6="","",CONCATENATE("Teilaufgabe 4",CHAR(10),"(",TEXT(Kurs!I$6*100,"#")," %)")))</f>
        <v/>
      </c>
      <c r="Z16" s="89" t="str">
        <f>IF(OR(Kurs!$S$6="",Kurs!$B21=""),"",CONCATENATE("(",TEXT(Kurs!J$4*100,"#")," %)"))</f>
        <v/>
      </c>
      <c r="AA16" s="89" t="str">
        <f>IF(OR(Kurs!$S$6="",Kurs!$B21=""),"",CONCATENATE("(",TEXT(Kurs!K$4*100,"#")," %)"))</f>
        <v/>
      </c>
      <c r="AB16" s="90" t="str">
        <f>IF(OR(Kurs!$T$6="",Kurs!$B21=""),"",CONCATENATE("(",TEXT(Kurs!N$4*100,"#")," %)"))</f>
        <v/>
      </c>
      <c r="AC16" s="90" t="str">
        <f>IF(OR(Kurs!$T$6="",Kurs!$B21=""),"",CONCATENATE("(",TEXT(Kurs!O$4*100,"#")," %)"))</f>
        <v/>
      </c>
      <c r="AD16" s="91" t="str">
        <f>IF(Kurs!$B21="","",IF(Kurs!R$6="","war nicht Bestandteil der Klausur.",CONCATENATE("(",TEXT(Kurs!R$6*100,"#")," %)")))</f>
        <v/>
      </c>
      <c r="AE16" s="91" t="str">
        <f>IF(Kurs!$B21="","",IF(Kurs!S$6="","war nicht Bestandteil der Klausur.",CONCATENATE("(",TEXT(Kurs!S$6*100,"#")," %)")))</f>
        <v/>
      </c>
      <c r="AF16" s="91" t="str">
        <f>IF(Kurs!$B21="","",IF(Kurs!T$6="","war nicht Bestandteil der Klausur.",CONCATENATE("(",TEXT(Kurs!T$6*100,"#")," %)")))</f>
        <v/>
      </c>
      <c r="AG16" s="150" t="str">
        <f>IF(Kurs!U21="","",TEXT(Kurs!U21,"#,00"))</f>
        <v/>
      </c>
    </row>
    <row r="17" spans="1:33" ht="13.5" customHeight="1" x14ac:dyDescent="0.25">
      <c r="A17" s="76" t="str">
        <f>IF(Kurs!B22="","",Kurs!B22)</f>
        <v/>
      </c>
      <c r="B17" s="77" t="str">
        <f>IF(OR(Kurs!$R$6="",Kurs!C22=""),"",Kurs!C22)</f>
        <v/>
      </c>
      <c r="C17" s="78" t="str">
        <f>IF(OR(Kurs!$R$6="",Kurs!D22=""),"",TEXT(Kurs!D22,"00"))</f>
        <v/>
      </c>
      <c r="D17" s="79" t="str">
        <f>IF(Kurs!E22="","",Kurs!E22)</f>
        <v/>
      </c>
      <c r="E17" s="80" t="str">
        <f>IF(OR(Kurs!$S$6="",Kurs!F22=""),"",TEXT(Kurs!F22,"00"))</f>
        <v/>
      </c>
      <c r="F17" s="80" t="str">
        <f>IF(OR(Kurs!$S$6="",Kurs!G22=""),"",TEXT(Kurs!G22,"00"))</f>
        <v/>
      </c>
      <c r="G17" s="80" t="str">
        <f>IF(OR(Kurs!$S$6="",Kurs!H22=""),"",TEXT(Kurs!H22,"00"))</f>
        <v/>
      </c>
      <c r="H17" s="80" t="str">
        <f>IF(OR(Kurs!$S$6="",Kurs!I22=""),"",TEXT(Kurs!I22,"00"))</f>
        <v/>
      </c>
      <c r="I17" s="81" t="str">
        <f>IF(OR(Kurs!$S$6="",Kurs!J22=""),"",TEXT(Kurs!J22,"#,00"))</f>
        <v/>
      </c>
      <c r="J17" s="81" t="str">
        <f>IF(OR(Kurs!$S$6="",Kurs!K22=""),"",TEXT(Kurs!K22,"00"))</f>
        <v/>
      </c>
      <c r="K17" s="82" t="str">
        <f>IF(OR(Kurs!$S$6="",Kurs!L22=""),"",TEXT(Kurs!L22,"#,00"))</f>
        <v/>
      </c>
      <c r="L17" s="83" t="str">
        <f>IF(Kurs!M22="","",Kurs!M22)</f>
        <v/>
      </c>
      <c r="M17" s="84" t="str">
        <f>IF(OR(Kurs!$T$6="",Kurs!N22=""),"",TEXT(Kurs!N22,"00"))</f>
        <v/>
      </c>
      <c r="N17" s="84" t="str">
        <f>IF(OR(Kurs!$T$6="",Kurs!O22=""),"",TEXT(Kurs!O22,"00"))</f>
        <v/>
      </c>
      <c r="O17" s="85" t="str">
        <f>IF(OR(Kurs!$T$6="",Kurs!P22=""),"",TEXT(Kurs!P22,"#,00"))</f>
        <v/>
      </c>
      <c r="P17" s="83" t="str">
        <f>IF(Kurs!Q22="","",Kurs!Q22)</f>
        <v/>
      </c>
      <c r="Q17" s="86" t="str">
        <f>IF(Kurs!R22="","",Kurs!R22)</f>
        <v/>
      </c>
      <c r="R17" s="86" t="str">
        <f>IF(Kurs!S22="","",Kurs!S22)</f>
        <v/>
      </c>
      <c r="S17" s="86" t="str">
        <f>IF(Kurs!T22="","",Kurs!T22)</f>
        <v/>
      </c>
      <c r="T17" s="149" t="str">
        <f>IF(Kurs!V22="","",TEXT(Kurs!V22,"00"))</f>
        <v/>
      </c>
      <c r="U17" s="87" t="str">
        <f>IF(Kurs!B22="","",Kurs!$H$1)</f>
        <v/>
      </c>
      <c r="V17" s="88" t="str">
        <f>IF(OR(Kurs!$S$6="",$A17=""),"",IF(Kurs!F$6="","",CONCATENATE("Teilaufgabe 1",CHAR(10),"(",TEXT(Kurs!F$6*100,"#")," %)")))</f>
        <v/>
      </c>
      <c r="W17" s="88" t="str">
        <f>IF(OR(Kurs!$S$6="",$A17=""),"",IF(Kurs!G$6="","",CONCATENATE("Teilaufgabe 2",CHAR(10),"(",TEXT(Kurs!G$6*100,"#")," %)")))</f>
        <v/>
      </c>
      <c r="X17" s="88" t="str">
        <f>IF(OR(Kurs!$S$6="",$A17=""),"",IF(Kurs!H$6="","",CONCATENATE("Teilaufgabe 3",CHAR(10),"(",TEXT(Kurs!H$6*100,"#")," %)")))</f>
        <v/>
      </c>
      <c r="Y17" s="88" t="str">
        <f>IF(OR(Kurs!$S$6="",$A17=""),"",IF(Kurs!I$6="","",CONCATENATE("Teilaufgabe 4",CHAR(10),"(",TEXT(Kurs!I$6*100,"#")," %)")))</f>
        <v/>
      </c>
      <c r="Z17" s="89" t="str">
        <f>IF(OR(Kurs!$S$6="",Kurs!$B22=""),"",CONCATENATE("(",TEXT(Kurs!J$4*100,"#")," %)"))</f>
        <v/>
      </c>
      <c r="AA17" s="89" t="str">
        <f>IF(OR(Kurs!$S$6="",Kurs!$B22=""),"",CONCATENATE("(",TEXT(Kurs!K$4*100,"#")," %)"))</f>
        <v/>
      </c>
      <c r="AB17" s="90" t="str">
        <f>IF(OR(Kurs!$T$6="",Kurs!$B22=""),"",CONCATENATE("(",TEXT(Kurs!N$4*100,"#")," %)"))</f>
        <v/>
      </c>
      <c r="AC17" s="90" t="str">
        <f>IF(OR(Kurs!$T$6="",Kurs!$B22=""),"",CONCATENATE("(",TEXT(Kurs!O$4*100,"#")," %)"))</f>
        <v/>
      </c>
      <c r="AD17" s="91" t="str">
        <f>IF(Kurs!$B22="","",IF(Kurs!R$6="","war nicht Bestandteil der Klausur.",CONCATENATE("(",TEXT(Kurs!R$6*100,"#")," %)")))</f>
        <v/>
      </c>
      <c r="AE17" s="91" t="str">
        <f>IF(Kurs!$B22="","",IF(Kurs!S$6="","war nicht Bestandteil der Klausur.",CONCATENATE("(",TEXT(Kurs!S$6*100,"#")," %)")))</f>
        <v/>
      </c>
      <c r="AF17" s="91" t="str">
        <f>IF(Kurs!$B22="","",IF(Kurs!T$6="","war nicht Bestandteil der Klausur.",CONCATENATE("(",TEXT(Kurs!T$6*100,"#")," %)")))</f>
        <v/>
      </c>
      <c r="AG17" s="150" t="str">
        <f>IF(Kurs!U22="","",TEXT(Kurs!U22,"#,00"))</f>
        <v/>
      </c>
    </row>
    <row r="18" spans="1:33" ht="13.5" customHeight="1" x14ac:dyDescent="0.25">
      <c r="A18" s="76" t="str">
        <f>IF(Kurs!B23="","",Kurs!B23)</f>
        <v/>
      </c>
      <c r="B18" s="77" t="str">
        <f>IF(OR(Kurs!$R$6="",Kurs!C23=""),"",Kurs!C23)</f>
        <v/>
      </c>
      <c r="C18" s="78" t="str">
        <f>IF(OR(Kurs!$R$6="",Kurs!D23=""),"",TEXT(Kurs!D23,"00"))</f>
        <v/>
      </c>
      <c r="D18" s="79" t="str">
        <f>IF(Kurs!E23="","",Kurs!E23)</f>
        <v/>
      </c>
      <c r="E18" s="80" t="str">
        <f>IF(OR(Kurs!$S$6="",Kurs!F23=""),"",TEXT(Kurs!F23,"00"))</f>
        <v/>
      </c>
      <c r="F18" s="80" t="str">
        <f>IF(OR(Kurs!$S$6="",Kurs!G23=""),"",TEXT(Kurs!G23,"00"))</f>
        <v/>
      </c>
      <c r="G18" s="80" t="str">
        <f>IF(OR(Kurs!$S$6="",Kurs!H23=""),"",TEXT(Kurs!H23,"00"))</f>
        <v/>
      </c>
      <c r="H18" s="80" t="str">
        <f>IF(OR(Kurs!$S$6="",Kurs!I23=""),"",TEXT(Kurs!I23,"00"))</f>
        <v/>
      </c>
      <c r="I18" s="81" t="str">
        <f>IF(OR(Kurs!$S$6="",Kurs!J23=""),"",TEXT(Kurs!J23,"#,00"))</f>
        <v/>
      </c>
      <c r="J18" s="81" t="str">
        <f>IF(OR(Kurs!$S$6="",Kurs!K23=""),"",TEXT(Kurs!K23,"00"))</f>
        <v/>
      </c>
      <c r="K18" s="82" t="str">
        <f>IF(OR(Kurs!$S$6="",Kurs!L23=""),"",TEXT(Kurs!L23,"#,00"))</f>
        <v/>
      </c>
      <c r="L18" s="83" t="str">
        <f>IF(Kurs!M23="","",Kurs!M23)</f>
        <v/>
      </c>
      <c r="M18" s="84" t="str">
        <f>IF(OR(Kurs!$T$6="",Kurs!N23=""),"",TEXT(Kurs!N23,"00"))</f>
        <v/>
      </c>
      <c r="N18" s="84" t="str">
        <f>IF(OR(Kurs!$T$6="",Kurs!O23=""),"",TEXT(Kurs!O23,"00"))</f>
        <v/>
      </c>
      <c r="O18" s="85" t="str">
        <f>IF(OR(Kurs!$T$6="",Kurs!P23=""),"",TEXT(Kurs!P23,"#,00"))</f>
        <v/>
      </c>
      <c r="P18" s="83" t="str">
        <f>IF(Kurs!Q23="","",Kurs!Q23)</f>
        <v/>
      </c>
      <c r="Q18" s="86" t="str">
        <f>IF(Kurs!R23="","",Kurs!R23)</f>
        <v/>
      </c>
      <c r="R18" s="86" t="str">
        <f>IF(Kurs!S23="","",Kurs!S23)</f>
        <v/>
      </c>
      <c r="S18" s="86" t="str">
        <f>IF(Kurs!T23="","",Kurs!T23)</f>
        <v/>
      </c>
      <c r="T18" s="149" t="str">
        <f>IF(Kurs!V23="","",TEXT(Kurs!V23,"00"))</f>
        <v/>
      </c>
      <c r="U18" s="87" t="str">
        <f>IF(Kurs!B23="","",Kurs!$H$1)</f>
        <v/>
      </c>
      <c r="V18" s="88" t="str">
        <f>IF(OR(Kurs!$S$6="",$A18=""),"",IF(Kurs!F$6="","",CONCATENATE("Teilaufgabe 1",CHAR(10),"(",TEXT(Kurs!F$6*100,"#")," %)")))</f>
        <v/>
      </c>
      <c r="W18" s="88" t="str">
        <f>IF(OR(Kurs!$S$6="",$A18=""),"",IF(Kurs!G$6="","",CONCATENATE("Teilaufgabe 2",CHAR(10),"(",TEXT(Kurs!G$6*100,"#")," %)")))</f>
        <v/>
      </c>
      <c r="X18" s="88" t="str">
        <f>IF(OR(Kurs!$S$6="",$A18=""),"",IF(Kurs!H$6="","",CONCATENATE("Teilaufgabe 3",CHAR(10),"(",TEXT(Kurs!H$6*100,"#")," %)")))</f>
        <v/>
      </c>
      <c r="Y18" s="88" t="str">
        <f>IF(OR(Kurs!$S$6="",$A18=""),"",IF(Kurs!I$6="","",CONCATENATE("Teilaufgabe 4",CHAR(10),"(",TEXT(Kurs!I$6*100,"#")," %)")))</f>
        <v/>
      </c>
      <c r="Z18" s="89" t="str">
        <f>IF(OR(Kurs!$S$6="",Kurs!$B23=""),"",CONCATENATE("(",TEXT(Kurs!J$4*100,"#")," %)"))</f>
        <v/>
      </c>
      <c r="AA18" s="89" t="str">
        <f>IF(OR(Kurs!$S$6="",Kurs!$B23=""),"",CONCATENATE("(",TEXT(Kurs!K$4*100,"#")," %)"))</f>
        <v/>
      </c>
      <c r="AB18" s="90" t="str">
        <f>IF(OR(Kurs!$T$6="",Kurs!$B23=""),"",CONCATENATE("(",TEXT(Kurs!N$4*100,"#")," %)"))</f>
        <v/>
      </c>
      <c r="AC18" s="90" t="str">
        <f>IF(OR(Kurs!$T$6="",Kurs!$B23=""),"",CONCATENATE("(",TEXT(Kurs!O$4*100,"#")," %)"))</f>
        <v/>
      </c>
      <c r="AD18" s="91" t="str">
        <f>IF(Kurs!$B23="","",IF(Kurs!R$6="","war nicht Bestandteil der Klausur.",CONCATENATE("(",TEXT(Kurs!R$6*100,"#")," %)")))</f>
        <v/>
      </c>
      <c r="AE18" s="91" t="str">
        <f>IF(Kurs!$B23="","",IF(Kurs!S$6="","war nicht Bestandteil der Klausur.",CONCATENATE("(",TEXT(Kurs!S$6*100,"#")," %)")))</f>
        <v/>
      </c>
      <c r="AF18" s="91" t="str">
        <f>IF(Kurs!$B23="","",IF(Kurs!T$6="","war nicht Bestandteil der Klausur.",CONCATENATE("(",TEXT(Kurs!T$6*100,"#")," %)")))</f>
        <v/>
      </c>
      <c r="AG18" s="150" t="str">
        <f>IF(Kurs!U23="","",TEXT(Kurs!U23,"#,00"))</f>
        <v/>
      </c>
    </row>
    <row r="19" spans="1:33" ht="13.5" customHeight="1" x14ac:dyDescent="0.25">
      <c r="A19" s="76" t="str">
        <f>IF(Kurs!B24="","",Kurs!B24)</f>
        <v/>
      </c>
      <c r="B19" s="77" t="str">
        <f>IF(OR(Kurs!$R$6="",Kurs!C24=""),"",Kurs!C24)</f>
        <v/>
      </c>
      <c r="C19" s="78" t="str">
        <f>IF(OR(Kurs!$R$6="",Kurs!D24=""),"",TEXT(Kurs!D24,"00"))</f>
        <v/>
      </c>
      <c r="D19" s="79" t="str">
        <f>IF(Kurs!E24="","",Kurs!E24)</f>
        <v/>
      </c>
      <c r="E19" s="80" t="str">
        <f>IF(OR(Kurs!$S$6="",Kurs!F24=""),"",TEXT(Kurs!F24,"00"))</f>
        <v/>
      </c>
      <c r="F19" s="80" t="str">
        <f>IF(OR(Kurs!$S$6="",Kurs!G24=""),"",TEXT(Kurs!G24,"00"))</f>
        <v/>
      </c>
      <c r="G19" s="80" t="str">
        <f>IF(OR(Kurs!$S$6="",Kurs!H24=""),"",TEXT(Kurs!H24,"00"))</f>
        <v/>
      </c>
      <c r="H19" s="80" t="str">
        <f>IF(OR(Kurs!$S$6="",Kurs!I24=""),"",TEXT(Kurs!I24,"00"))</f>
        <v/>
      </c>
      <c r="I19" s="81" t="str">
        <f>IF(OR(Kurs!$S$6="",Kurs!J24=""),"",TEXT(Kurs!J24,"#,00"))</f>
        <v/>
      </c>
      <c r="J19" s="81" t="str">
        <f>IF(OR(Kurs!$S$6="",Kurs!K24=""),"",TEXT(Kurs!K24,"00"))</f>
        <v/>
      </c>
      <c r="K19" s="82" t="str">
        <f>IF(OR(Kurs!$S$6="",Kurs!L24=""),"",TEXT(Kurs!L24,"#,00"))</f>
        <v/>
      </c>
      <c r="L19" s="83" t="str">
        <f>IF(Kurs!M24="","",Kurs!M24)</f>
        <v/>
      </c>
      <c r="M19" s="84" t="str">
        <f>IF(OR(Kurs!$T$6="",Kurs!N24=""),"",TEXT(Kurs!N24,"00"))</f>
        <v/>
      </c>
      <c r="N19" s="84" t="str">
        <f>IF(OR(Kurs!$T$6="",Kurs!O24=""),"",TEXT(Kurs!O24,"00"))</f>
        <v/>
      </c>
      <c r="O19" s="85" t="str">
        <f>IF(OR(Kurs!$T$6="",Kurs!P24=""),"",TEXT(Kurs!P24,"#,00"))</f>
        <v/>
      </c>
      <c r="P19" s="83" t="str">
        <f>IF(Kurs!Q24="","",Kurs!Q24)</f>
        <v/>
      </c>
      <c r="Q19" s="86" t="str">
        <f>IF(Kurs!R24="","",Kurs!R24)</f>
        <v/>
      </c>
      <c r="R19" s="86" t="str">
        <f>IF(Kurs!S24="","",Kurs!S24)</f>
        <v/>
      </c>
      <c r="S19" s="86" t="str">
        <f>IF(Kurs!T24="","",Kurs!T24)</f>
        <v/>
      </c>
      <c r="T19" s="149" t="str">
        <f>IF(Kurs!V24="","",TEXT(Kurs!V24,"00"))</f>
        <v/>
      </c>
      <c r="U19" s="87" t="str">
        <f>IF(Kurs!B24="","",Kurs!$H$1)</f>
        <v/>
      </c>
      <c r="V19" s="88" t="str">
        <f>IF(OR(Kurs!$S$6="",$A19=""),"",IF(Kurs!F$6="","",CONCATENATE("Teilaufgabe 1",CHAR(10),"(",TEXT(Kurs!F$6*100,"#")," %)")))</f>
        <v/>
      </c>
      <c r="W19" s="88" t="str">
        <f>IF(OR(Kurs!$S$6="",$A19=""),"",IF(Kurs!G$6="","",CONCATENATE("Teilaufgabe 2",CHAR(10),"(",TEXT(Kurs!G$6*100,"#")," %)")))</f>
        <v/>
      </c>
      <c r="X19" s="88" t="str">
        <f>IF(OR(Kurs!$S$6="",$A19=""),"",IF(Kurs!H$6="","",CONCATENATE("Teilaufgabe 3",CHAR(10),"(",TEXT(Kurs!H$6*100,"#")," %)")))</f>
        <v/>
      </c>
      <c r="Y19" s="88" t="str">
        <f>IF(OR(Kurs!$S$6="",$A19=""),"",IF(Kurs!I$6="","",CONCATENATE("Teilaufgabe 4",CHAR(10),"(",TEXT(Kurs!I$6*100,"#")," %)")))</f>
        <v/>
      </c>
      <c r="Z19" s="89" t="str">
        <f>IF(OR(Kurs!$S$6="",Kurs!$B24=""),"",CONCATENATE("(",TEXT(Kurs!J$4*100,"#")," %)"))</f>
        <v/>
      </c>
      <c r="AA19" s="89" t="str">
        <f>IF(OR(Kurs!$S$6="",Kurs!$B24=""),"",CONCATENATE("(",TEXT(Kurs!K$4*100,"#")," %)"))</f>
        <v/>
      </c>
      <c r="AB19" s="90" t="str">
        <f>IF(OR(Kurs!$T$6="",Kurs!$B24=""),"",CONCATENATE("(",TEXT(Kurs!N$4*100,"#")," %)"))</f>
        <v/>
      </c>
      <c r="AC19" s="90" t="str">
        <f>IF(OR(Kurs!$T$6="",Kurs!$B24=""),"",CONCATENATE("(",TEXT(Kurs!O$4*100,"#")," %)"))</f>
        <v/>
      </c>
      <c r="AD19" s="91" t="str">
        <f>IF(Kurs!$B24="","",IF(Kurs!R$6="","war nicht Bestandteil der Klausur.",CONCATENATE("(",TEXT(Kurs!R$6*100,"#")," %)")))</f>
        <v/>
      </c>
      <c r="AE19" s="91" t="str">
        <f>IF(Kurs!$B24="","",IF(Kurs!S$6="","war nicht Bestandteil der Klausur.",CONCATENATE("(",TEXT(Kurs!S$6*100,"#")," %)")))</f>
        <v/>
      </c>
      <c r="AF19" s="91" t="str">
        <f>IF(Kurs!$B24="","",IF(Kurs!T$6="","war nicht Bestandteil der Klausur.",CONCATENATE("(",TEXT(Kurs!T$6*100,"#")," %)")))</f>
        <v/>
      </c>
      <c r="AG19" s="150" t="str">
        <f>IF(Kurs!U24="","",TEXT(Kurs!U24,"#,00"))</f>
        <v/>
      </c>
    </row>
    <row r="20" spans="1:33" ht="13.5" customHeight="1" x14ac:dyDescent="0.25">
      <c r="A20" s="76" t="str">
        <f>IF(Kurs!B25="","",Kurs!B25)</f>
        <v/>
      </c>
      <c r="B20" s="77" t="str">
        <f>IF(OR(Kurs!$R$6="",Kurs!C25=""),"",Kurs!C25)</f>
        <v/>
      </c>
      <c r="C20" s="78" t="str">
        <f>IF(OR(Kurs!$R$6="",Kurs!D25=""),"",TEXT(Kurs!D25,"00"))</f>
        <v/>
      </c>
      <c r="D20" s="79" t="str">
        <f>IF(Kurs!E25="","",Kurs!E25)</f>
        <v/>
      </c>
      <c r="E20" s="80" t="str">
        <f>IF(OR(Kurs!$S$6="",Kurs!F25=""),"",TEXT(Kurs!F25,"00"))</f>
        <v/>
      </c>
      <c r="F20" s="80" t="str">
        <f>IF(OR(Kurs!$S$6="",Kurs!G25=""),"",TEXT(Kurs!G25,"00"))</f>
        <v/>
      </c>
      <c r="G20" s="80" t="str">
        <f>IF(OR(Kurs!$S$6="",Kurs!H25=""),"",TEXT(Kurs!H25,"00"))</f>
        <v/>
      </c>
      <c r="H20" s="80" t="str">
        <f>IF(OR(Kurs!$S$6="",Kurs!I25=""),"",TEXT(Kurs!I25,"00"))</f>
        <v/>
      </c>
      <c r="I20" s="81" t="str">
        <f>IF(OR(Kurs!$S$6="",Kurs!J25=""),"",TEXT(Kurs!J25,"#,00"))</f>
        <v/>
      </c>
      <c r="J20" s="81" t="str">
        <f>IF(OR(Kurs!$S$6="",Kurs!K25=""),"",TEXT(Kurs!K25,"00"))</f>
        <v/>
      </c>
      <c r="K20" s="82" t="str">
        <f>IF(OR(Kurs!$S$6="",Kurs!L25=""),"",TEXT(Kurs!L25,"#,00"))</f>
        <v/>
      </c>
      <c r="L20" s="83" t="str">
        <f>IF(Kurs!M25="","",Kurs!M25)</f>
        <v/>
      </c>
      <c r="M20" s="84" t="str">
        <f>IF(OR(Kurs!$T$6="",Kurs!N25=""),"",TEXT(Kurs!N25,"00"))</f>
        <v/>
      </c>
      <c r="N20" s="84" t="str">
        <f>IF(OR(Kurs!$T$6="",Kurs!O25=""),"",TEXT(Kurs!O25,"00"))</f>
        <v/>
      </c>
      <c r="O20" s="85" t="str">
        <f>IF(OR(Kurs!$T$6="",Kurs!P25=""),"",TEXT(Kurs!P25,"#,00"))</f>
        <v/>
      </c>
      <c r="P20" s="83" t="str">
        <f>IF(Kurs!Q25="","",Kurs!Q25)</f>
        <v/>
      </c>
      <c r="Q20" s="86" t="str">
        <f>IF(Kurs!R25="","",Kurs!R25)</f>
        <v/>
      </c>
      <c r="R20" s="86" t="str">
        <f>IF(Kurs!S25="","",Kurs!S25)</f>
        <v/>
      </c>
      <c r="S20" s="86" t="str">
        <f>IF(Kurs!T25="","",Kurs!T25)</f>
        <v/>
      </c>
      <c r="T20" s="149" t="str">
        <f>IF(Kurs!V25="","",TEXT(Kurs!V25,"00"))</f>
        <v/>
      </c>
      <c r="U20" s="87" t="str">
        <f>IF(Kurs!B25="","",Kurs!$H$1)</f>
        <v/>
      </c>
      <c r="V20" s="88" t="str">
        <f>IF(OR(Kurs!$S$6="",$A20=""),"",IF(Kurs!F$6="","",CONCATENATE("Teilaufgabe 1",CHAR(10),"(",TEXT(Kurs!F$6*100,"#")," %)")))</f>
        <v/>
      </c>
      <c r="W20" s="88" t="str">
        <f>IF(OR(Kurs!$S$6="",$A20=""),"",IF(Kurs!G$6="","",CONCATENATE("Teilaufgabe 2",CHAR(10),"(",TEXT(Kurs!G$6*100,"#")," %)")))</f>
        <v/>
      </c>
      <c r="X20" s="88" t="str">
        <f>IF(OR(Kurs!$S$6="",$A20=""),"",IF(Kurs!H$6="","",CONCATENATE("Teilaufgabe 3",CHAR(10),"(",TEXT(Kurs!H$6*100,"#")," %)")))</f>
        <v/>
      </c>
      <c r="Y20" s="88" t="str">
        <f>IF(OR(Kurs!$S$6="",$A20=""),"",IF(Kurs!I$6="","",CONCATENATE("Teilaufgabe 4",CHAR(10),"(",TEXT(Kurs!I$6*100,"#")," %)")))</f>
        <v/>
      </c>
      <c r="Z20" s="89" t="str">
        <f>IF(OR(Kurs!$S$6="",Kurs!$B25=""),"",CONCATENATE("(",TEXT(Kurs!J$4*100,"#")," %)"))</f>
        <v/>
      </c>
      <c r="AA20" s="89" t="str">
        <f>IF(OR(Kurs!$S$6="",Kurs!$B25=""),"",CONCATENATE("(",TEXT(Kurs!K$4*100,"#")," %)"))</f>
        <v/>
      </c>
      <c r="AB20" s="90" t="str">
        <f>IF(OR(Kurs!$T$6="",Kurs!$B25=""),"",CONCATENATE("(",TEXT(Kurs!N$4*100,"#")," %)"))</f>
        <v/>
      </c>
      <c r="AC20" s="90" t="str">
        <f>IF(OR(Kurs!$T$6="",Kurs!$B25=""),"",CONCATENATE("(",TEXT(Kurs!O$4*100,"#")," %)"))</f>
        <v/>
      </c>
      <c r="AD20" s="91" t="str">
        <f>IF(Kurs!$B25="","",IF(Kurs!R$6="","war nicht Bestandteil der Klausur.",CONCATENATE("(",TEXT(Kurs!R$6*100,"#")," %)")))</f>
        <v/>
      </c>
      <c r="AE20" s="91" t="str">
        <f>IF(Kurs!$B25="","",IF(Kurs!S$6="","war nicht Bestandteil der Klausur.",CONCATENATE("(",TEXT(Kurs!S$6*100,"#")," %)")))</f>
        <v/>
      </c>
      <c r="AF20" s="91" t="str">
        <f>IF(Kurs!$B25="","",IF(Kurs!T$6="","war nicht Bestandteil der Klausur.",CONCATENATE("(",TEXT(Kurs!T$6*100,"#")," %)")))</f>
        <v/>
      </c>
      <c r="AG20" s="150" t="str">
        <f>IF(Kurs!U25="","",TEXT(Kurs!U25,"#,00"))</f>
        <v/>
      </c>
    </row>
    <row r="21" spans="1:33" ht="13.5" customHeight="1" x14ac:dyDescent="0.25">
      <c r="A21" s="76" t="str">
        <f>IF(Kurs!B26="","",Kurs!B26)</f>
        <v/>
      </c>
      <c r="B21" s="77" t="str">
        <f>IF(OR(Kurs!$R$6="",Kurs!C26=""),"",Kurs!C26)</f>
        <v/>
      </c>
      <c r="C21" s="78" t="str">
        <f>IF(OR(Kurs!$R$6="",Kurs!D26=""),"",TEXT(Kurs!D26,"00"))</f>
        <v/>
      </c>
      <c r="D21" s="79" t="str">
        <f>IF(Kurs!E26="","",Kurs!E26)</f>
        <v/>
      </c>
      <c r="E21" s="80" t="str">
        <f>IF(OR(Kurs!$S$6="",Kurs!F26=""),"",TEXT(Kurs!F26,"00"))</f>
        <v/>
      </c>
      <c r="F21" s="80" t="str">
        <f>IF(OR(Kurs!$S$6="",Kurs!G26=""),"",TEXT(Kurs!G26,"00"))</f>
        <v/>
      </c>
      <c r="G21" s="80" t="str">
        <f>IF(OR(Kurs!$S$6="",Kurs!H26=""),"",TEXT(Kurs!H26,"00"))</f>
        <v/>
      </c>
      <c r="H21" s="80" t="str">
        <f>IF(OR(Kurs!$S$6="",Kurs!I26=""),"",TEXT(Kurs!I26,"00"))</f>
        <v/>
      </c>
      <c r="I21" s="81" t="str">
        <f>IF(OR(Kurs!$S$6="",Kurs!J26=""),"",TEXT(Kurs!J26,"#,00"))</f>
        <v/>
      </c>
      <c r="J21" s="81" t="str">
        <f>IF(OR(Kurs!$S$6="",Kurs!K26=""),"",TEXT(Kurs!K26,"00"))</f>
        <v/>
      </c>
      <c r="K21" s="82" t="str">
        <f>IF(OR(Kurs!$S$6="",Kurs!L26=""),"",TEXT(Kurs!L26,"#,00"))</f>
        <v/>
      </c>
      <c r="L21" s="83" t="str">
        <f>IF(Kurs!M26="","",Kurs!M26)</f>
        <v/>
      </c>
      <c r="M21" s="84" t="str">
        <f>IF(OR(Kurs!$T$6="",Kurs!N26=""),"",TEXT(Kurs!N26,"00"))</f>
        <v/>
      </c>
      <c r="N21" s="84" t="str">
        <f>IF(OR(Kurs!$T$6="",Kurs!O26=""),"",TEXT(Kurs!O26,"00"))</f>
        <v/>
      </c>
      <c r="O21" s="85" t="str">
        <f>IF(OR(Kurs!$T$6="",Kurs!P26=""),"",TEXT(Kurs!P26,"#,00"))</f>
        <v/>
      </c>
      <c r="P21" s="83" t="str">
        <f>IF(Kurs!Q26="","",Kurs!Q26)</f>
        <v/>
      </c>
      <c r="Q21" s="86" t="str">
        <f>IF(Kurs!R26="","",Kurs!R26)</f>
        <v/>
      </c>
      <c r="R21" s="86" t="str">
        <f>IF(Kurs!S26="","",Kurs!S26)</f>
        <v/>
      </c>
      <c r="S21" s="86" t="str">
        <f>IF(Kurs!T26="","",Kurs!T26)</f>
        <v/>
      </c>
      <c r="T21" s="149" t="str">
        <f>IF(Kurs!V26="","",TEXT(Kurs!V26,"00"))</f>
        <v/>
      </c>
      <c r="U21" s="87" t="str">
        <f>IF(Kurs!B26="","",Kurs!$H$1)</f>
        <v/>
      </c>
      <c r="V21" s="88" t="str">
        <f>IF(OR(Kurs!$S$6="",$A21=""),"",IF(Kurs!F$6="","",CONCATENATE("Teilaufgabe 1",CHAR(10),"(",TEXT(Kurs!F$6*100,"#")," %)")))</f>
        <v/>
      </c>
      <c r="W21" s="88" t="str">
        <f>IF(OR(Kurs!$S$6="",$A21=""),"",IF(Kurs!G$6="","",CONCATENATE("Teilaufgabe 2",CHAR(10),"(",TEXT(Kurs!G$6*100,"#")," %)")))</f>
        <v/>
      </c>
      <c r="X21" s="88" t="str">
        <f>IF(OR(Kurs!$S$6="",$A21=""),"",IF(Kurs!H$6="","",CONCATENATE("Teilaufgabe 3",CHAR(10),"(",TEXT(Kurs!H$6*100,"#")," %)")))</f>
        <v/>
      </c>
      <c r="Y21" s="88" t="str">
        <f>IF(OR(Kurs!$S$6="",$A21=""),"",IF(Kurs!I$6="","",CONCATENATE("Teilaufgabe 4",CHAR(10),"(",TEXT(Kurs!I$6*100,"#")," %)")))</f>
        <v/>
      </c>
      <c r="Z21" s="89" t="str">
        <f>IF(OR(Kurs!$S$6="",Kurs!$B26=""),"",CONCATENATE("(",TEXT(Kurs!J$4*100,"#")," %)"))</f>
        <v/>
      </c>
      <c r="AA21" s="89" t="str">
        <f>IF(OR(Kurs!$S$6="",Kurs!$B26=""),"",CONCATENATE("(",TEXT(Kurs!K$4*100,"#")," %)"))</f>
        <v/>
      </c>
      <c r="AB21" s="90" t="str">
        <f>IF(OR(Kurs!$T$6="",Kurs!$B26=""),"",CONCATENATE("(",TEXT(Kurs!N$4*100,"#")," %)"))</f>
        <v/>
      </c>
      <c r="AC21" s="90" t="str">
        <f>IF(OR(Kurs!$T$6="",Kurs!$B26=""),"",CONCATENATE("(",TEXT(Kurs!O$4*100,"#")," %)"))</f>
        <v/>
      </c>
      <c r="AD21" s="91" t="str">
        <f>IF(Kurs!$B26="","",IF(Kurs!R$6="","war nicht Bestandteil der Klausur.",CONCATENATE("(",TEXT(Kurs!R$6*100,"#")," %)")))</f>
        <v/>
      </c>
      <c r="AE21" s="91" t="str">
        <f>IF(Kurs!$B26="","",IF(Kurs!S$6="","war nicht Bestandteil der Klausur.",CONCATENATE("(",TEXT(Kurs!S$6*100,"#")," %)")))</f>
        <v/>
      </c>
      <c r="AF21" s="91" t="str">
        <f>IF(Kurs!$B26="","",IF(Kurs!T$6="","war nicht Bestandteil der Klausur.",CONCATENATE("(",TEXT(Kurs!T$6*100,"#")," %)")))</f>
        <v/>
      </c>
      <c r="AG21" s="150" t="str">
        <f>IF(Kurs!U26="","",TEXT(Kurs!U26,"#,00"))</f>
        <v/>
      </c>
    </row>
    <row r="22" spans="1:33" ht="13.5" customHeight="1" x14ac:dyDescent="0.25">
      <c r="A22" s="76" t="str">
        <f>IF(Kurs!B27="","",Kurs!B27)</f>
        <v/>
      </c>
      <c r="B22" s="77" t="str">
        <f>IF(OR(Kurs!$R$6="",Kurs!C27=""),"",Kurs!C27)</f>
        <v/>
      </c>
      <c r="C22" s="78" t="str">
        <f>IF(OR(Kurs!$R$6="",Kurs!D27=""),"",TEXT(Kurs!D27,"00"))</f>
        <v/>
      </c>
      <c r="D22" s="79" t="str">
        <f>IF(Kurs!E27="","",Kurs!E27)</f>
        <v/>
      </c>
      <c r="E22" s="80" t="str">
        <f>IF(OR(Kurs!$S$6="",Kurs!F27=""),"",TEXT(Kurs!F27,"00"))</f>
        <v/>
      </c>
      <c r="F22" s="80" t="str">
        <f>IF(OR(Kurs!$S$6="",Kurs!G27=""),"",TEXT(Kurs!G27,"00"))</f>
        <v/>
      </c>
      <c r="G22" s="80" t="str">
        <f>IF(OR(Kurs!$S$6="",Kurs!H27=""),"",TEXT(Kurs!H27,"00"))</f>
        <v/>
      </c>
      <c r="H22" s="80" t="str">
        <f>IF(OR(Kurs!$S$6="",Kurs!I27=""),"",TEXT(Kurs!I27,"00"))</f>
        <v/>
      </c>
      <c r="I22" s="81" t="str">
        <f>IF(OR(Kurs!$S$6="",Kurs!J27=""),"",TEXT(Kurs!J27,"#,00"))</f>
        <v/>
      </c>
      <c r="J22" s="81" t="str">
        <f>IF(OR(Kurs!$S$6="",Kurs!K27=""),"",TEXT(Kurs!K27,"00"))</f>
        <v/>
      </c>
      <c r="K22" s="82" t="str">
        <f>IF(OR(Kurs!$S$6="",Kurs!L27=""),"",TEXT(Kurs!L27,"#,00"))</f>
        <v/>
      </c>
      <c r="L22" s="83" t="str">
        <f>IF(Kurs!M27="","",Kurs!M27)</f>
        <v/>
      </c>
      <c r="M22" s="84" t="str">
        <f>IF(OR(Kurs!$T$6="",Kurs!N27=""),"",TEXT(Kurs!N27,"00"))</f>
        <v/>
      </c>
      <c r="N22" s="84" t="str">
        <f>IF(OR(Kurs!$T$6="",Kurs!O27=""),"",TEXT(Kurs!O27,"00"))</f>
        <v/>
      </c>
      <c r="O22" s="85" t="str">
        <f>IF(OR(Kurs!$T$6="",Kurs!P27=""),"",TEXT(Kurs!P27,"#,00"))</f>
        <v/>
      </c>
      <c r="P22" s="83" t="str">
        <f>IF(Kurs!Q27="","",Kurs!Q27)</f>
        <v/>
      </c>
      <c r="Q22" s="86" t="str">
        <f>IF(Kurs!R27="","",Kurs!R27)</f>
        <v/>
      </c>
      <c r="R22" s="86" t="str">
        <f>IF(Kurs!S27="","",Kurs!S27)</f>
        <v/>
      </c>
      <c r="S22" s="86" t="str">
        <f>IF(Kurs!T27="","",Kurs!T27)</f>
        <v/>
      </c>
      <c r="T22" s="149" t="str">
        <f>IF(Kurs!V27="","",TEXT(Kurs!V27,"00"))</f>
        <v/>
      </c>
      <c r="U22" s="87" t="str">
        <f>IF(Kurs!B27="","",Kurs!$H$1)</f>
        <v/>
      </c>
      <c r="V22" s="88" t="str">
        <f>IF(OR(Kurs!$S$6="",$A22=""),"",IF(Kurs!F$6="","",CONCATENATE("Teilaufgabe 1",CHAR(10),"(",TEXT(Kurs!F$6*100,"#")," %)")))</f>
        <v/>
      </c>
      <c r="W22" s="88" t="str">
        <f>IF(OR(Kurs!$S$6="",$A22=""),"",IF(Kurs!G$6="","",CONCATENATE("Teilaufgabe 2",CHAR(10),"(",TEXT(Kurs!G$6*100,"#")," %)")))</f>
        <v/>
      </c>
      <c r="X22" s="88" t="str">
        <f>IF(OR(Kurs!$S$6="",$A22=""),"",IF(Kurs!H$6="","",CONCATENATE("Teilaufgabe 3",CHAR(10),"(",TEXT(Kurs!H$6*100,"#")," %)")))</f>
        <v/>
      </c>
      <c r="Y22" s="88" t="str">
        <f>IF(OR(Kurs!$S$6="",$A22=""),"",IF(Kurs!I$6="","",CONCATENATE("Teilaufgabe 4",CHAR(10),"(",TEXT(Kurs!I$6*100,"#")," %)")))</f>
        <v/>
      </c>
      <c r="Z22" s="89" t="str">
        <f>IF(OR(Kurs!$S$6="",Kurs!$B27=""),"",CONCATENATE("(",TEXT(Kurs!J$4*100,"#")," %)"))</f>
        <v/>
      </c>
      <c r="AA22" s="89" t="str">
        <f>IF(OR(Kurs!$S$6="",Kurs!$B27=""),"",CONCATENATE("(",TEXT(Kurs!K$4*100,"#")," %)"))</f>
        <v/>
      </c>
      <c r="AB22" s="90" t="str">
        <f>IF(OR(Kurs!$T$6="",Kurs!$B27=""),"",CONCATENATE("(",TEXT(Kurs!N$4*100,"#")," %)"))</f>
        <v/>
      </c>
      <c r="AC22" s="90" t="str">
        <f>IF(OR(Kurs!$T$6="",Kurs!$B27=""),"",CONCATENATE("(",TEXT(Kurs!O$4*100,"#")," %)"))</f>
        <v/>
      </c>
      <c r="AD22" s="91" t="str">
        <f>IF(Kurs!$B27="","",IF(Kurs!R$6="","war nicht Bestandteil der Klausur.",CONCATENATE("(",TEXT(Kurs!R$6*100,"#")," %)")))</f>
        <v/>
      </c>
      <c r="AE22" s="91" t="str">
        <f>IF(Kurs!$B27="","",IF(Kurs!S$6="","war nicht Bestandteil der Klausur.",CONCATENATE("(",TEXT(Kurs!S$6*100,"#")," %)")))</f>
        <v/>
      </c>
      <c r="AF22" s="91" t="str">
        <f>IF(Kurs!$B27="","",IF(Kurs!T$6="","war nicht Bestandteil der Klausur.",CONCATENATE("(",TEXT(Kurs!T$6*100,"#")," %)")))</f>
        <v/>
      </c>
      <c r="AG22" s="150" t="str">
        <f>IF(Kurs!U27="","",TEXT(Kurs!U27,"#,00"))</f>
        <v/>
      </c>
    </row>
    <row r="23" spans="1:33" ht="13.5" customHeight="1" x14ac:dyDescent="0.25">
      <c r="A23" s="76" t="str">
        <f>IF(Kurs!B28="","",Kurs!B28)</f>
        <v/>
      </c>
      <c r="B23" s="77" t="str">
        <f>IF(OR(Kurs!$R$6="",Kurs!C28=""),"",Kurs!C28)</f>
        <v/>
      </c>
      <c r="C23" s="78" t="str">
        <f>IF(OR(Kurs!$R$6="",Kurs!D28=""),"",TEXT(Kurs!D28,"00"))</f>
        <v/>
      </c>
      <c r="D23" s="79" t="str">
        <f>IF(Kurs!E28="","",Kurs!E28)</f>
        <v/>
      </c>
      <c r="E23" s="80" t="str">
        <f>IF(OR(Kurs!$S$6="",Kurs!F28=""),"",TEXT(Kurs!F28,"00"))</f>
        <v/>
      </c>
      <c r="F23" s="80" t="str">
        <f>IF(OR(Kurs!$S$6="",Kurs!G28=""),"",TEXT(Kurs!G28,"00"))</f>
        <v/>
      </c>
      <c r="G23" s="80" t="str">
        <f>IF(OR(Kurs!$S$6="",Kurs!H28=""),"",TEXT(Kurs!H28,"00"))</f>
        <v/>
      </c>
      <c r="H23" s="80" t="str">
        <f>IF(OR(Kurs!$S$6="",Kurs!I28=""),"",TEXT(Kurs!I28,"00"))</f>
        <v/>
      </c>
      <c r="I23" s="81" t="str">
        <f>IF(OR(Kurs!$S$6="",Kurs!J28=""),"",TEXT(Kurs!J28,"#,00"))</f>
        <v/>
      </c>
      <c r="J23" s="81" t="str">
        <f>IF(OR(Kurs!$S$6="",Kurs!K28=""),"",TEXT(Kurs!K28,"00"))</f>
        <v/>
      </c>
      <c r="K23" s="82" t="str">
        <f>IF(OR(Kurs!$S$6="",Kurs!L28=""),"",TEXT(Kurs!L28,"#,00"))</f>
        <v/>
      </c>
      <c r="L23" s="83" t="str">
        <f>IF(Kurs!M28="","",Kurs!M28)</f>
        <v/>
      </c>
      <c r="M23" s="84" t="str">
        <f>IF(OR(Kurs!$T$6="",Kurs!N28=""),"",TEXT(Kurs!N28,"00"))</f>
        <v/>
      </c>
      <c r="N23" s="84" t="str">
        <f>IF(OR(Kurs!$T$6="",Kurs!O28=""),"",TEXT(Kurs!O28,"00"))</f>
        <v/>
      </c>
      <c r="O23" s="85" t="str">
        <f>IF(OR(Kurs!$T$6="",Kurs!P28=""),"",TEXT(Kurs!P28,"#,00"))</f>
        <v/>
      </c>
      <c r="P23" s="83" t="str">
        <f>IF(Kurs!Q28="","",Kurs!Q28)</f>
        <v/>
      </c>
      <c r="Q23" s="86" t="str">
        <f>IF(Kurs!R28="","",Kurs!R28)</f>
        <v/>
      </c>
      <c r="R23" s="86" t="str">
        <f>IF(Kurs!S28="","",Kurs!S28)</f>
        <v/>
      </c>
      <c r="S23" s="86" t="str">
        <f>IF(Kurs!T28="","",Kurs!T28)</f>
        <v/>
      </c>
      <c r="T23" s="149" t="str">
        <f>IF(Kurs!V28="","",TEXT(Kurs!V28,"00"))</f>
        <v/>
      </c>
      <c r="U23" s="87" t="str">
        <f>IF(Kurs!B28="","",Kurs!$H$1)</f>
        <v/>
      </c>
      <c r="V23" s="88" t="str">
        <f>IF(OR(Kurs!$S$6="",$A23=""),"",IF(Kurs!F$6="","",CONCATENATE("Teilaufgabe 1",CHAR(10),"(",TEXT(Kurs!F$6*100,"#")," %)")))</f>
        <v/>
      </c>
      <c r="W23" s="88" t="str">
        <f>IF(OR(Kurs!$S$6="",$A23=""),"",IF(Kurs!G$6="","",CONCATENATE("Teilaufgabe 2",CHAR(10),"(",TEXT(Kurs!G$6*100,"#")," %)")))</f>
        <v/>
      </c>
      <c r="X23" s="88" t="str">
        <f>IF(OR(Kurs!$S$6="",$A23=""),"",IF(Kurs!H$6="","",CONCATENATE("Teilaufgabe 3",CHAR(10),"(",TEXT(Kurs!H$6*100,"#")," %)")))</f>
        <v/>
      </c>
      <c r="Y23" s="88" t="str">
        <f>IF(OR(Kurs!$S$6="",$A23=""),"",IF(Kurs!I$6="","",CONCATENATE("Teilaufgabe 4",CHAR(10),"(",TEXT(Kurs!I$6*100,"#")," %)")))</f>
        <v/>
      </c>
      <c r="Z23" s="89" t="str">
        <f>IF(OR(Kurs!$S$6="",Kurs!$B28=""),"",CONCATENATE("(",TEXT(Kurs!J$4*100,"#")," %)"))</f>
        <v/>
      </c>
      <c r="AA23" s="89" t="str">
        <f>IF(OR(Kurs!$S$6="",Kurs!$B28=""),"",CONCATENATE("(",TEXT(Kurs!K$4*100,"#")," %)"))</f>
        <v/>
      </c>
      <c r="AB23" s="90" t="str">
        <f>IF(OR(Kurs!$T$6="",Kurs!$B28=""),"",CONCATENATE("(",TEXT(Kurs!N$4*100,"#")," %)"))</f>
        <v/>
      </c>
      <c r="AC23" s="90" t="str">
        <f>IF(OR(Kurs!$T$6="",Kurs!$B28=""),"",CONCATENATE("(",TEXT(Kurs!O$4*100,"#")," %)"))</f>
        <v/>
      </c>
      <c r="AD23" s="91" t="str">
        <f>IF(Kurs!$B28="","",IF(Kurs!R$6="","war nicht Bestandteil der Klausur.",CONCATENATE("(",TEXT(Kurs!R$6*100,"#")," %)")))</f>
        <v/>
      </c>
      <c r="AE23" s="91" t="str">
        <f>IF(Kurs!$B28="","",IF(Kurs!S$6="","war nicht Bestandteil der Klausur.",CONCATENATE("(",TEXT(Kurs!S$6*100,"#")," %)")))</f>
        <v/>
      </c>
      <c r="AF23" s="91" t="str">
        <f>IF(Kurs!$B28="","",IF(Kurs!T$6="","war nicht Bestandteil der Klausur.",CONCATENATE("(",TEXT(Kurs!T$6*100,"#")," %)")))</f>
        <v/>
      </c>
      <c r="AG23" s="150" t="str">
        <f>IF(Kurs!U28="","",TEXT(Kurs!U28,"#,00"))</f>
        <v/>
      </c>
    </row>
    <row r="24" spans="1:33" ht="13.5" customHeight="1" x14ac:dyDescent="0.25">
      <c r="A24" s="76" t="str">
        <f>IF(Kurs!B29="","",Kurs!B29)</f>
        <v/>
      </c>
      <c r="B24" s="77" t="str">
        <f>IF(OR(Kurs!$R$6="",Kurs!C29=""),"",Kurs!C29)</f>
        <v/>
      </c>
      <c r="C24" s="78" t="str">
        <f>IF(OR(Kurs!$R$6="",Kurs!D29=""),"",TEXT(Kurs!D29,"00"))</f>
        <v/>
      </c>
      <c r="D24" s="79" t="str">
        <f>IF(Kurs!E29="","",Kurs!E29)</f>
        <v/>
      </c>
      <c r="E24" s="80" t="str">
        <f>IF(OR(Kurs!$S$6="",Kurs!F29=""),"",TEXT(Kurs!F29,"00"))</f>
        <v/>
      </c>
      <c r="F24" s="80" t="str">
        <f>IF(OR(Kurs!$S$6="",Kurs!G29=""),"",TEXT(Kurs!G29,"00"))</f>
        <v/>
      </c>
      <c r="G24" s="80" t="str">
        <f>IF(OR(Kurs!$S$6="",Kurs!H29=""),"",TEXT(Kurs!H29,"00"))</f>
        <v/>
      </c>
      <c r="H24" s="80" t="str">
        <f>IF(OR(Kurs!$S$6="",Kurs!I29=""),"",TEXT(Kurs!I29,"00"))</f>
        <v/>
      </c>
      <c r="I24" s="81" t="str">
        <f>IF(OR(Kurs!$S$6="",Kurs!J29=""),"",TEXT(Kurs!J29,"#,00"))</f>
        <v/>
      </c>
      <c r="J24" s="81" t="str">
        <f>IF(OR(Kurs!$S$6="",Kurs!K29=""),"",TEXT(Kurs!K29,"00"))</f>
        <v/>
      </c>
      <c r="K24" s="82" t="str">
        <f>IF(OR(Kurs!$S$6="",Kurs!L29=""),"",TEXT(Kurs!L29,"#,00"))</f>
        <v/>
      </c>
      <c r="L24" s="83" t="str">
        <f>IF(Kurs!M29="","",Kurs!M29)</f>
        <v/>
      </c>
      <c r="M24" s="84" t="str">
        <f>IF(OR(Kurs!$T$6="",Kurs!N29=""),"",TEXT(Kurs!N29,"00"))</f>
        <v/>
      </c>
      <c r="N24" s="84" t="str">
        <f>IF(OR(Kurs!$T$6="",Kurs!O29=""),"",TEXT(Kurs!O29,"00"))</f>
        <v/>
      </c>
      <c r="O24" s="85" t="str">
        <f>IF(OR(Kurs!$T$6="",Kurs!P29=""),"",TEXT(Kurs!P29,"#,00"))</f>
        <v/>
      </c>
      <c r="P24" s="83" t="str">
        <f>IF(Kurs!Q29="","",Kurs!Q29)</f>
        <v/>
      </c>
      <c r="Q24" s="86" t="str">
        <f>IF(Kurs!R29="","",Kurs!R29)</f>
        <v/>
      </c>
      <c r="R24" s="86" t="str">
        <f>IF(Kurs!S29="","",Kurs!S29)</f>
        <v/>
      </c>
      <c r="S24" s="86" t="str">
        <f>IF(Kurs!T29="","",Kurs!T29)</f>
        <v/>
      </c>
      <c r="T24" s="149" t="str">
        <f>IF(Kurs!V29="","",TEXT(Kurs!V29,"00"))</f>
        <v/>
      </c>
      <c r="U24" s="87" t="str">
        <f>IF(Kurs!B29="","",Kurs!$H$1)</f>
        <v/>
      </c>
      <c r="V24" s="88" t="str">
        <f>IF(OR(Kurs!$S$6="",$A24=""),"",IF(Kurs!F$6="","",CONCATENATE("Teilaufgabe 1",CHAR(10),"(",TEXT(Kurs!F$6*100,"#")," %)")))</f>
        <v/>
      </c>
      <c r="W24" s="88" t="str">
        <f>IF(OR(Kurs!$S$6="",$A24=""),"",IF(Kurs!G$6="","",CONCATENATE("Teilaufgabe 2",CHAR(10),"(",TEXT(Kurs!G$6*100,"#")," %)")))</f>
        <v/>
      </c>
      <c r="X24" s="88" t="str">
        <f>IF(OR(Kurs!$S$6="",$A24=""),"",IF(Kurs!H$6="","",CONCATENATE("Teilaufgabe 3",CHAR(10),"(",TEXT(Kurs!H$6*100,"#")," %)")))</f>
        <v/>
      </c>
      <c r="Y24" s="88" t="str">
        <f>IF(OR(Kurs!$S$6="",$A24=""),"",IF(Kurs!I$6="","",CONCATENATE("Teilaufgabe 4",CHAR(10),"(",TEXT(Kurs!I$6*100,"#")," %)")))</f>
        <v/>
      </c>
      <c r="Z24" s="89" t="str">
        <f>IF(OR(Kurs!$S$6="",Kurs!$B29=""),"",CONCATENATE("(",TEXT(Kurs!J$4*100,"#")," %)"))</f>
        <v/>
      </c>
      <c r="AA24" s="89" t="str">
        <f>IF(OR(Kurs!$S$6="",Kurs!$B29=""),"",CONCATENATE("(",TEXT(Kurs!K$4*100,"#")," %)"))</f>
        <v/>
      </c>
      <c r="AB24" s="90" t="str">
        <f>IF(OR(Kurs!$T$6="",Kurs!$B29=""),"",CONCATENATE("(",TEXT(Kurs!N$4*100,"#")," %)"))</f>
        <v/>
      </c>
      <c r="AC24" s="90" t="str">
        <f>IF(OR(Kurs!$T$6="",Kurs!$B29=""),"",CONCATENATE("(",TEXT(Kurs!O$4*100,"#")," %)"))</f>
        <v/>
      </c>
      <c r="AD24" s="91" t="str">
        <f>IF(Kurs!$B29="","",IF(Kurs!R$6="","war nicht Bestandteil der Klausur.",CONCATENATE("(",TEXT(Kurs!R$6*100,"#")," %)")))</f>
        <v/>
      </c>
      <c r="AE24" s="91" t="str">
        <f>IF(Kurs!$B29="","",IF(Kurs!S$6="","war nicht Bestandteil der Klausur.",CONCATENATE("(",TEXT(Kurs!S$6*100,"#")," %)")))</f>
        <v/>
      </c>
      <c r="AF24" s="91" t="str">
        <f>IF(Kurs!$B29="","",IF(Kurs!T$6="","war nicht Bestandteil der Klausur.",CONCATENATE("(",TEXT(Kurs!T$6*100,"#")," %)")))</f>
        <v/>
      </c>
      <c r="AG24" s="150" t="str">
        <f>IF(Kurs!U29="","",TEXT(Kurs!U29,"#,00"))</f>
        <v/>
      </c>
    </row>
    <row r="25" spans="1:33" ht="13.5" customHeight="1" x14ac:dyDescent="0.25">
      <c r="A25" s="76" t="str">
        <f>IF(Kurs!B30="","",Kurs!B30)</f>
        <v/>
      </c>
      <c r="B25" s="77" t="str">
        <f>IF(OR(Kurs!$R$6="",Kurs!C30=""),"",Kurs!C30)</f>
        <v/>
      </c>
      <c r="C25" s="78" t="str">
        <f>IF(OR(Kurs!$R$6="",Kurs!D30=""),"",TEXT(Kurs!D30,"00"))</f>
        <v/>
      </c>
      <c r="D25" s="79" t="str">
        <f>IF(Kurs!E30="","",Kurs!E30)</f>
        <v/>
      </c>
      <c r="E25" s="80" t="str">
        <f>IF(OR(Kurs!$S$6="",Kurs!F30=""),"",TEXT(Kurs!F30,"00"))</f>
        <v/>
      </c>
      <c r="F25" s="80" t="str">
        <f>IF(OR(Kurs!$S$6="",Kurs!G30=""),"",TEXT(Kurs!G30,"00"))</f>
        <v/>
      </c>
      <c r="G25" s="80" t="str">
        <f>IF(OR(Kurs!$S$6="",Kurs!H30=""),"",TEXT(Kurs!H30,"00"))</f>
        <v/>
      </c>
      <c r="H25" s="80" t="str">
        <f>IF(OR(Kurs!$S$6="",Kurs!I30=""),"",TEXT(Kurs!I30,"00"))</f>
        <v/>
      </c>
      <c r="I25" s="81" t="str">
        <f>IF(OR(Kurs!$S$6="",Kurs!J30=""),"",TEXT(Kurs!J30,"#,00"))</f>
        <v/>
      </c>
      <c r="J25" s="81" t="str">
        <f>IF(OR(Kurs!$S$6="",Kurs!K30=""),"",TEXT(Kurs!K30,"00"))</f>
        <v/>
      </c>
      <c r="K25" s="82" t="str">
        <f>IF(OR(Kurs!$S$6="",Kurs!L30=""),"",TEXT(Kurs!L30,"#,00"))</f>
        <v/>
      </c>
      <c r="L25" s="83" t="str">
        <f>IF(Kurs!M30="","",Kurs!M30)</f>
        <v/>
      </c>
      <c r="M25" s="84" t="str">
        <f>IF(OR(Kurs!$T$6="",Kurs!N30=""),"",TEXT(Kurs!N30,"00"))</f>
        <v/>
      </c>
      <c r="N25" s="84" t="str">
        <f>IF(OR(Kurs!$T$6="",Kurs!O30=""),"",TEXT(Kurs!O30,"00"))</f>
        <v/>
      </c>
      <c r="O25" s="85" t="str">
        <f>IF(OR(Kurs!$T$6="",Kurs!P30=""),"",TEXT(Kurs!P30,"#,00"))</f>
        <v/>
      </c>
      <c r="P25" s="83" t="str">
        <f>IF(Kurs!Q30="","",Kurs!Q30)</f>
        <v/>
      </c>
      <c r="Q25" s="86" t="str">
        <f>IF(Kurs!R30="","",Kurs!R30)</f>
        <v/>
      </c>
      <c r="R25" s="86" t="str">
        <f>IF(Kurs!S30="","",Kurs!S30)</f>
        <v/>
      </c>
      <c r="S25" s="86" t="str">
        <f>IF(Kurs!T30="","",Kurs!T30)</f>
        <v/>
      </c>
      <c r="T25" s="149" t="str">
        <f>IF(Kurs!V30="","",TEXT(Kurs!V30,"00"))</f>
        <v/>
      </c>
      <c r="U25" s="87" t="str">
        <f>IF(Kurs!B30="","",Kurs!$H$1)</f>
        <v/>
      </c>
      <c r="V25" s="88" t="str">
        <f>IF(OR(Kurs!$S$6="",$A25=""),"",IF(Kurs!F$6="","",CONCATENATE("Teilaufgabe 1",CHAR(10),"(",TEXT(Kurs!F$6*100,"#")," %)")))</f>
        <v/>
      </c>
      <c r="W25" s="88" t="str">
        <f>IF(OR(Kurs!$S$6="",$A25=""),"",IF(Kurs!G$6="","",CONCATENATE("Teilaufgabe 2",CHAR(10),"(",TEXT(Kurs!G$6*100,"#")," %)")))</f>
        <v/>
      </c>
      <c r="X25" s="88" t="str">
        <f>IF(OR(Kurs!$S$6="",$A25=""),"",IF(Kurs!H$6="","",CONCATENATE("Teilaufgabe 3",CHAR(10),"(",TEXT(Kurs!H$6*100,"#")," %)")))</f>
        <v/>
      </c>
      <c r="Y25" s="88" t="str">
        <f>IF(OR(Kurs!$S$6="",$A25=""),"",IF(Kurs!I$6="","",CONCATENATE("Teilaufgabe 4",CHAR(10),"(",TEXT(Kurs!I$6*100,"#")," %)")))</f>
        <v/>
      </c>
      <c r="Z25" s="89" t="str">
        <f>IF(OR(Kurs!$S$6="",Kurs!$B30=""),"",CONCATENATE("(",TEXT(Kurs!J$4*100,"#")," %)"))</f>
        <v/>
      </c>
      <c r="AA25" s="89" t="str">
        <f>IF(OR(Kurs!$S$6="",Kurs!$B30=""),"",CONCATENATE("(",TEXT(Kurs!K$4*100,"#")," %)"))</f>
        <v/>
      </c>
      <c r="AB25" s="90" t="str">
        <f>IF(OR(Kurs!$T$6="",Kurs!$B30=""),"",CONCATENATE("(",TEXT(Kurs!N$4*100,"#")," %)"))</f>
        <v/>
      </c>
      <c r="AC25" s="90" t="str">
        <f>IF(OR(Kurs!$T$6="",Kurs!$B30=""),"",CONCATENATE("(",TEXT(Kurs!O$4*100,"#")," %)"))</f>
        <v/>
      </c>
      <c r="AD25" s="91" t="str">
        <f>IF(Kurs!$B30="","",IF(Kurs!R$6="","war nicht Bestandteil der Klausur.",CONCATENATE("(",TEXT(Kurs!R$6*100,"#")," %)")))</f>
        <v/>
      </c>
      <c r="AE25" s="91" t="str">
        <f>IF(Kurs!$B30="","",IF(Kurs!S$6="","war nicht Bestandteil der Klausur.",CONCATENATE("(",TEXT(Kurs!S$6*100,"#")," %)")))</f>
        <v/>
      </c>
      <c r="AF25" s="91" t="str">
        <f>IF(Kurs!$B30="","",IF(Kurs!T$6="","war nicht Bestandteil der Klausur.",CONCATENATE("(",TEXT(Kurs!T$6*100,"#")," %)")))</f>
        <v/>
      </c>
      <c r="AG25" s="150" t="str">
        <f>IF(Kurs!U30="","",TEXT(Kurs!U30,"#,00"))</f>
        <v/>
      </c>
    </row>
    <row r="26" spans="1:33" ht="13.5" customHeight="1" x14ac:dyDescent="0.25">
      <c r="A26" s="76" t="str">
        <f>IF(Kurs!B31="","",Kurs!B31)</f>
        <v/>
      </c>
      <c r="B26" s="77" t="str">
        <f>IF(OR(Kurs!$R$6="",Kurs!C31=""),"",Kurs!C31)</f>
        <v/>
      </c>
      <c r="C26" s="78" t="str">
        <f>IF(OR(Kurs!$R$6="",Kurs!D31=""),"",TEXT(Kurs!D31,"00"))</f>
        <v/>
      </c>
      <c r="D26" s="79" t="str">
        <f>IF(Kurs!E31="","",Kurs!E31)</f>
        <v/>
      </c>
      <c r="E26" s="80" t="str">
        <f>IF(OR(Kurs!$S$6="",Kurs!F31=""),"",TEXT(Kurs!F31,"00"))</f>
        <v/>
      </c>
      <c r="F26" s="80" t="str">
        <f>IF(OR(Kurs!$S$6="",Kurs!G31=""),"",TEXT(Kurs!G31,"00"))</f>
        <v/>
      </c>
      <c r="G26" s="80" t="str">
        <f>IF(OR(Kurs!$S$6="",Kurs!H31=""),"",TEXT(Kurs!H31,"00"))</f>
        <v/>
      </c>
      <c r="H26" s="80" t="str">
        <f>IF(OR(Kurs!$S$6="",Kurs!I31=""),"",TEXT(Kurs!I31,"00"))</f>
        <v/>
      </c>
      <c r="I26" s="81" t="str">
        <f>IF(OR(Kurs!$S$6="",Kurs!J31=""),"",TEXT(Kurs!J31,"#,00"))</f>
        <v/>
      </c>
      <c r="J26" s="81" t="str">
        <f>IF(OR(Kurs!$S$6="",Kurs!K31=""),"",TEXT(Kurs!K31,"00"))</f>
        <v/>
      </c>
      <c r="K26" s="82" t="str">
        <f>IF(OR(Kurs!$S$6="",Kurs!L31=""),"",TEXT(Kurs!L31,"#,00"))</f>
        <v/>
      </c>
      <c r="L26" s="83" t="str">
        <f>IF(Kurs!M31="","",Kurs!M31)</f>
        <v/>
      </c>
      <c r="M26" s="84" t="str">
        <f>IF(OR(Kurs!$T$6="",Kurs!N31=""),"",TEXT(Kurs!N31,"00"))</f>
        <v/>
      </c>
      <c r="N26" s="84" t="str">
        <f>IF(OR(Kurs!$T$6="",Kurs!O31=""),"",TEXT(Kurs!O31,"00"))</f>
        <v/>
      </c>
      <c r="O26" s="85" t="str">
        <f>IF(OR(Kurs!$T$6="",Kurs!P31=""),"",TEXT(Kurs!P31,"#,00"))</f>
        <v/>
      </c>
      <c r="P26" s="83" t="str">
        <f>IF(Kurs!Q31="","",Kurs!Q31)</f>
        <v/>
      </c>
      <c r="Q26" s="86" t="str">
        <f>IF(Kurs!R31="","",Kurs!R31)</f>
        <v/>
      </c>
      <c r="R26" s="86" t="str">
        <f>IF(Kurs!S31="","",Kurs!S31)</f>
        <v/>
      </c>
      <c r="S26" s="86" t="str">
        <f>IF(Kurs!T31="","",Kurs!T31)</f>
        <v/>
      </c>
      <c r="T26" s="149" t="str">
        <f>IF(Kurs!V31="","",TEXT(Kurs!V31,"00"))</f>
        <v/>
      </c>
      <c r="U26" s="87" t="str">
        <f>IF(Kurs!B31="","",Kurs!$H$1)</f>
        <v/>
      </c>
      <c r="V26" s="88" t="str">
        <f>IF(OR(Kurs!$S$6="",$A26=""),"",IF(Kurs!F$6="","",CONCATENATE("Teilaufgabe 1",CHAR(10),"(",TEXT(Kurs!F$6*100,"#")," %)")))</f>
        <v/>
      </c>
      <c r="W26" s="88" t="str">
        <f>IF(OR(Kurs!$S$6="",$A26=""),"",IF(Kurs!G$6="","",CONCATENATE("Teilaufgabe 2",CHAR(10),"(",TEXT(Kurs!G$6*100,"#")," %)")))</f>
        <v/>
      </c>
      <c r="X26" s="88" t="str">
        <f>IF(OR(Kurs!$S$6="",$A26=""),"",IF(Kurs!H$6="","",CONCATENATE("Teilaufgabe 3",CHAR(10),"(",TEXT(Kurs!H$6*100,"#")," %)")))</f>
        <v/>
      </c>
      <c r="Y26" s="88" t="str">
        <f>IF(OR(Kurs!$S$6="",$A26=""),"",IF(Kurs!I$6="","",CONCATENATE("Teilaufgabe 4",CHAR(10),"(",TEXT(Kurs!I$6*100,"#")," %)")))</f>
        <v/>
      </c>
      <c r="Z26" s="89" t="str">
        <f>IF(OR(Kurs!$S$6="",Kurs!$B31=""),"",CONCATENATE("(",TEXT(Kurs!J$4*100,"#")," %)"))</f>
        <v/>
      </c>
      <c r="AA26" s="89" t="str">
        <f>IF(OR(Kurs!$S$6="",Kurs!$B31=""),"",CONCATENATE("(",TEXT(Kurs!K$4*100,"#")," %)"))</f>
        <v/>
      </c>
      <c r="AB26" s="90" t="str">
        <f>IF(OR(Kurs!$T$6="",Kurs!$B31=""),"",CONCATENATE("(",TEXT(Kurs!N$4*100,"#")," %)"))</f>
        <v/>
      </c>
      <c r="AC26" s="90" t="str">
        <f>IF(OR(Kurs!$T$6="",Kurs!$B31=""),"",CONCATENATE("(",TEXT(Kurs!O$4*100,"#")," %)"))</f>
        <v/>
      </c>
      <c r="AD26" s="91" t="str">
        <f>IF(Kurs!$B31="","",IF(Kurs!R$6="","war nicht Bestandteil der Klausur.",CONCATENATE("(",TEXT(Kurs!R$6*100,"#")," %)")))</f>
        <v/>
      </c>
      <c r="AE26" s="91" t="str">
        <f>IF(Kurs!$B31="","",IF(Kurs!S$6="","war nicht Bestandteil der Klausur.",CONCATENATE("(",TEXT(Kurs!S$6*100,"#")," %)")))</f>
        <v/>
      </c>
      <c r="AF26" s="91" t="str">
        <f>IF(Kurs!$B31="","",IF(Kurs!T$6="","war nicht Bestandteil der Klausur.",CONCATENATE("(",TEXT(Kurs!T$6*100,"#")," %)")))</f>
        <v/>
      </c>
      <c r="AG26" s="150" t="str">
        <f>IF(Kurs!U31="","",TEXT(Kurs!U31,"#,00"))</f>
        <v/>
      </c>
    </row>
    <row r="27" spans="1:33" ht="13.5" customHeight="1" x14ac:dyDescent="0.25">
      <c r="A27" s="76" t="str">
        <f>IF(Kurs!B32="","",Kurs!B32)</f>
        <v/>
      </c>
      <c r="B27" s="77" t="str">
        <f>IF(OR(Kurs!$R$6="",Kurs!C32=""),"",Kurs!C32)</f>
        <v/>
      </c>
      <c r="C27" s="78" t="str">
        <f>IF(OR(Kurs!$R$6="",Kurs!D32=""),"",TEXT(Kurs!D32,"00"))</f>
        <v/>
      </c>
      <c r="D27" s="79" t="str">
        <f>IF(Kurs!E32="","",Kurs!E32)</f>
        <v/>
      </c>
      <c r="E27" s="80" t="str">
        <f>IF(OR(Kurs!$S$6="",Kurs!F32=""),"",TEXT(Kurs!F32,"00"))</f>
        <v/>
      </c>
      <c r="F27" s="80" t="str">
        <f>IF(OR(Kurs!$S$6="",Kurs!G32=""),"",TEXT(Kurs!G32,"00"))</f>
        <v/>
      </c>
      <c r="G27" s="80" t="str">
        <f>IF(OR(Kurs!$S$6="",Kurs!H32=""),"",TEXT(Kurs!H32,"00"))</f>
        <v/>
      </c>
      <c r="H27" s="80" t="str">
        <f>IF(OR(Kurs!$S$6="",Kurs!I32=""),"",TEXT(Kurs!I32,"00"))</f>
        <v/>
      </c>
      <c r="I27" s="81" t="str">
        <f>IF(OR(Kurs!$S$6="",Kurs!J32=""),"",TEXT(Kurs!J32,"#,00"))</f>
        <v/>
      </c>
      <c r="J27" s="81" t="str">
        <f>IF(OR(Kurs!$S$6="",Kurs!K32=""),"",TEXT(Kurs!K32,"00"))</f>
        <v/>
      </c>
      <c r="K27" s="82" t="str">
        <f>IF(OR(Kurs!$S$6="",Kurs!L32=""),"",TEXT(Kurs!L32,"#,00"))</f>
        <v/>
      </c>
      <c r="L27" s="83" t="str">
        <f>IF(Kurs!M32="","",Kurs!M32)</f>
        <v/>
      </c>
      <c r="M27" s="84" t="str">
        <f>IF(OR(Kurs!$T$6="",Kurs!N32=""),"",TEXT(Kurs!N32,"00"))</f>
        <v/>
      </c>
      <c r="N27" s="84" t="str">
        <f>IF(OR(Kurs!$T$6="",Kurs!O32=""),"",TEXT(Kurs!O32,"00"))</f>
        <v/>
      </c>
      <c r="O27" s="85" t="str">
        <f>IF(OR(Kurs!$T$6="",Kurs!P32=""),"",TEXT(Kurs!P32,"#,00"))</f>
        <v/>
      </c>
      <c r="P27" s="83" t="str">
        <f>IF(Kurs!Q32="","",Kurs!Q32)</f>
        <v/>
      </c>
      <c r="Q27" s="86" t="str">
        <f>IF(Kurs!R32="","",Kurs!R32)</f>
        <v/>
      </c>
      <c r="R27" s="86" t="str">
        <f>IF(Kurs!S32="","",Kurs!S32)</f>
        <v/>
      </c>
      <c r="S27" s="86" t="str">
        <f>IF(Kurs!T32="","",Kurs!T32)</f>
        <v/>
      </c>
      <c r="T27" s="149" t="str">
        <f>IF(Kurs!V32="","",TEXT(Kurs!V32,"00"))</f>
        <v/>
      </c>
      <c r="U27" s="87" t="str">
        <f>IF(Kurs!B32="","",Kurs!$H$1)</f>
        <v/>
      </c>
      <c r="V27" s="88" t="str">
        <f>IF(OR(Kurs!$S$6="",$A27=""),"",IF(Kurs!F$6="","",CONCATENATE("Teilaufgabe 1",CHAR(10),"(",TEXT(Kurs!F$6*100,"#")," %)")))</f>
        <v/>
      </c>
      <c r="W27" s="88" t="str">
        <f>IF(OR(Kurs!$S$6="",$A27=""),"",IF(Kurs!G$6="","",CONCATENATE("Teilaufgabe 2",CHAR(10),"(",TEXT(Kurs!G$6*100,"#")," %)")))</f>
        <v/>
      </c>
      <c r="X27" s="88" t="str">
        <f>IF(OR(Kurs!$S$6="",$A27=""),"",IF(Kurs!H$6="","",CONCATENATE("Teilaufgabe 3",CHAR(10),"(",TEXT(Kurs!H$6*100,"#")," %)")))</f>
        <v/>
      </c>
      <c r="Y27" s="88" t="str">
        <f>IF(OR(Kurs!$S$6="",$A27=""),"",IF(Kurs!I$6="","",CONCATENATE("Teilaufgabe 4",CHAR(10),"(",TEXT(Kurs!I$6*100,"#")," %)")))</f>
        <v/>
      </c>
      <c r="Z27" s="89" t="str">
        <f>IF(OR(Kurs!$S$6="",Kurs!$B32=""),"",CONCATENATE("(",TEXT(Kurs!J$4*100,"#")," %)"))</f>
        <v/>
      </c>
      <c r="AA27" s="89" t="str">
        <f>IF(OR(Kurs!$S$6="",Kurs!$B32=""),"",CONCATENATE("(",TEXT(Kurs!K$4*100,"#")," %)"))</f>
        <v/>
      </c>
      <c r="AB27" s="90" t="str">
        <f>IF(OR(Kurs!$T$6="",Kurs!$B32=""),"",CONCATENATE("(",TEXT(Kurs!N$4*100,"#")," %)"))</f>
        <v/>
      </c>
      <c r="AC27" s="90" t="str">
        <f>IF(OR(Kurs!$T$6="",Kurs!$B32=""),"",CONCATENATE("(",TEXT(Kurs!O$4*100,"#")," %)"))</f>
        <v/>
      </c>
      <c r="AD27" s="91" t="str">
        <f>IF(Kurs!$B32="","",IF(Kurs!R$6="","war nicht Bestandteil der Klausur.",CONCATENATE("(",TEXT(Kurs!R$6*100,"#")," %)")))</f>
        <v/>
      </c>
      <c r="AE27" s="91" t="str">
        <f>IF(Kurs!$B32="","",IF(Kurs!S$6="","war nicht Bestandteil der Klausur.",CONCATENATE("(",TEXT(Kurs!S$6*100,"#")," %)")))</f>
        <v/>
      </c>
      <c r="AF27" s="91" t="str">
        <f>IF(Kurs!$B32="","",IF(Kurs!T$6="","war nicht Bestandteil der Klausur.",CONCATENATE("(",TEXT(Kurs!T$6*100,"#")," %)")))</f>
        <v/>
      </c>
      <c r="AG27" s="150" t="str">
        <f>IF(Kurs!U32="","",TEXT(Kurs!U32,"#,00"))</f>
        <v/>
      </c>
    </row>
    <row r="28" spans="1:33" ht="13.5" customHeight="1" x14ac:dyDescent="0.25">
      <c r="A28" s="76" t="str">
        <f>IF(Kurs!B33="","",Kurs!B33)</f>
        <v/>
      </c>
      <c r="B28" s="77" t="str">
        <f>IF(OR(Kurs!$R$6="",Kurs!C33=""),"",Kurs!C33)</f>
        <v/>
      </c>
      <c r="C28" s="78" t="str">
        <f>IF(OR(Kurs!$R$6="",Kurs!D33=""),"",TEXT(Kurs!D33,"00"))</f>
        <v/>
      </c>
      <c r="D28" s="79" t="str">
        <f>IF(Kurs!E33="","",Kurs!E33)</f>
        <v/>
      </c>
      <c r="E28" s="80" t="str">
        <f>IF(OR(Kurs!$S$6="",Kurs!F33=""),"",TEXT(Kurs!F33,"00"))</f>
        <v/>
      </c>
      <c r="F28" s="80" t="str">
        <f>IF(OR(Kurs!$S$6="",Kurs!G33=""),"",TEXT(Kurs!G33,"00"))</f>
        <v/>
      </c>
      <c r="G28" s="80" t="str">
        <f>IF(OR(Kurs!$S$6="",Kurs!H33=""),"",TEXT(Kurs!H33,"00"))</f>
        <v/>
      </c>
      <c r="H28" s="80" t="str">
        <f>IF(OR(Kurs!$S$6="",Kurs!I33=""),"",TEXT(Kurs!I33,"00"))</f>
        <v/>
      </c>
      <c r="I28" s="81" t="str">
        <f>IF(OR(Kurs!$S$6="",Kurs!J33=""),"",TEXT(Kurs!J33,"#,00"))</f>
        <v/>
      </c>
      <c r="J28" s="81" t="str">
        <f>IF(OR(Kurs!$S$6="",Kurs!K33=""),"",TEXT(Kurs!K33,"00"))</f>
        <v/>
      </c>
      <c r="K28" s="82" t="str">
        <f>IF(OR(Kurs!$S$6="",Kurs!L33=""),"",TEXT(Kurs!L33,"#,00"))</f>
        <v/>
      </c>
      <c r="L28" s="83" t="str">
        <f>IF(Kurs!M33="","",Kurs!M33)</f>
        <v/>
      </c>
      <c r="M28" s="84" t="str">
        <f>IF(OR(Kurs!$T$6="",Kurs!N33=""),"",TEXT(Kurs!N33,"00"))</f>
        <v/>
      </c>
      <c r="N28" s="84" t="str">
        <f>IF(OR(Kurs!$T$6="",Kurs!O33=""),"",TEXT(Kurs!O33,"00"))</f>
        <v/>
      </c>
      <c r="O28" s="85" t="str">
        <f>IF(OR(Kurs!$T$6="",Kurs!P33=""),"",TEXT(Kurs!P33,"#,00"))</f>
        <v/>
      </c>
      <c r="P28" s="83" t="str">
        <f>IF(Kurs!Q33="","",Kurs!Q33)</f>
        <v/>
      </c>
      <c r="Q28" s="86" t="str">
        <f>IF(Kurs!R33="","",Kurs!R33)</f>
        <v/>
      </c>
      <c r="R28" s="86" t="str">
        <f>IF(Kurs!S33="","",Kurs!S33)</f>
        <v/>
      </c>
      <c r="S28" s="86" t="str">
        <f>IF(Kurs!T33="","",Kurs!T33)</f>
        <v/>
      </c>
      <c r="T28" s="149" t="str">
        <f>IF(Kurs!V33="","",TEXT(Kurs!V33,"00"))</f>
        <v/>
      </c>
      <c r="U28" s="87" t="str">
        <f>IF(Kurs!B33="","",Kurs!$H$1)</f>
        <v/>
      </c>
      <c r="V28" s="88" t="str">
        <f>IF(OR(Kurs!$S$6="",$A28=""),"",IF(Kurs!F$6="","",CONCATENATE("Teilaufgabe 1",CHAR(10),"(",TEXT(Kurs!F$6*100,"#")," %)")))</f>
        <v/>
      </c>
      <c r="W28" s="88" t="str">
        <f>IF(OR(Kurs!$S$6="",$A28=""),"",IF(Kurs!G$6="","",CONCATENATE("Teilaufgabe 2",CHAR(10),"(",TEXT(Kurs!G$6*100,"#")," %)")))</f>
        <v/>
      </c>
      <c r="X28" s="88" t="str">
        <f>IF(OR(Kurs!$S$6="",$A28=""),"",IF(Kurs!H$6="","",CONCATENATE("Teilaufgabe 3",CHAR(10),"(",TEXT(Kurs!H$6*100,"#")," %)")))</f>
        <v/>
      </c>
      <c r="Y28" s="88" t="str">
        <f>IF(OR(Kurs!$S$6="",$A28=""),"",IF(Kurs!I$6="","",CONCATENATE("Teilaufgabe 4",CHAR(10),"(",TEXT(Kurs!I$6*100,"#")," %)")))</f>
        <v/>
      </c>
      <c r="Z28" s="89" t="str">
        <f>IF(OR(Kurs!$S$6="",Kurs!$B33=""),"",CONCATENATE("(",TEXT(Kurs!J$4*100,"#")," %)"))</f>
        <v/>
      </c>
      <c r="AA28" s="89" t="str">
        <f>IF(OR(Kurs!$S$6="",Kurs!$B33=""),"",CONCATENATE("(",TEXT(Kurs!K$4*100,"#")," %)"))</f>
        <v/>
      </c>
      <c r="AB28" s="90" t="str">
        <f>IF(OR(Kurs!$T$6="",Kurs!$B33=""),"",CONCATENATE("(",TEXT(Kurs!N$4*100,"#")," %)"))</f>
        <v/>
      </c>
      <c r="AC28" s="90" t="str">
        <f>IF(OR(Kurs!$T$6="",Kurs!$B33=""),"",CONCATENATE("(",TEXT(Kurs!O$4*100,"#")," %)"))</f>
        <v/>
      </c>
      <c r="AD28" s="91" t="str">
        <f>IF(Kurs!$B33="","",IF(Kurs!R$6="","war nicht Bestandteil der Klausur.",CONCATENATE("(",TEXT(Kurs!R$6*100,"#")," %)")))</f>
        <v/>
      </c>
      <c r="AE28" s="91" t="str">
        <f>IF(Kurs!$B33="","",IF(Kurs!S$6="","war nicht Bestandteil der Klausur.",CONCATENATE("(",TEXT(Kurs!S$6*100,"#")," %)")))</f>
        <v/>
      </c>
      <c r="AF28" s="91" t="str">
        <f>IF(Kurs!$B33="","",IF(Kurs!T$6="","war nicht Bestandteil der Klausur.",CONCATENATE("(",TEXT(Kurs!T$6*100,"#")," %)")))</f>
        <v/>
      </c>
      <c r="AG28" s="150" t="str">
        <f>IF(Kurs!U33="","",TEXT(Kurs!U33,"#,00"))</f>
        <v/>
      </c>
    </row>
    <row r="29" spans="1:33" ht="13.5" customHeight="1" x14ac:dyDescent="0.25">
      <c r="A29" s="76" t="str">
        <f>IF(Kurs!B34="","",Kurs!B34)</f>
        <v/>
      </c>
      <c r="B29" s="77" t="str">
        <f>IF(OR(Kurs!$R$6="",Kurs!C34=""),"",Kurs!C34)</f>
        <v/>
      </c>
      <c r="C29" s="78" t="str">
        <f>IF(OR(Kurs!$R$6="",Kurs!D34=""),"",TEXT(Kurs!D34,"00"))</f>
        <v/>
      </c>
      <c r="D29" s="79" t="str">
        <f>IF(Kurs!E34="","",Kurs!E34)</f>
        <v/>
      </c>
      <c r="E29" s="80" t="str">
        <f>IF(OR(Kurs!$S$6="",Kurs!F34=""),"",TEXT(Kurs!F34,"00"))</f>
        <v/>
      </c>
      <c r="F29" s="80" t="str">
        <f>IF(OR(Kurs!$S$6="",Kurs!G34=""),"",TEXT(Kurs!G34,"00"))</f>
        <v/>
      </c>
      <c r="G29" s="80" t="str">
        <f>IF(OR(Kurs!$S$6="",Kurs!H34=""),"",TEXT(Kurs!H34,"00"))</f>
        <v/>
      </c>
      <c r="H29" s="80" t="str">
        <f>IF(OR(Kurs!$S$6="",Kurs!I34=""),"",TEXT(Kurs!I34,"00"))</f>
        <v/>
      </c>
      <c r="I29" s="81" t="str">
        <f>IF(OR(Kurs!$S$6="",Kurs!J34=""),"",TEXT(Kurs!J34,"#,00"))</f>
        <v/>
      </c>
      <c r="J29" s="81" t="str">
        <f>IF(OR(Kurs!$S$6="",Kurs!K34=""),"",TEXT(Kurs!K34,"00"))</f>
        <v/>
      </c>
      <c r="K29" s="82" t="str">
        <f>IF(OR(Kurs!$S$6="",Kurs!L34=""),"",TEXT(Kurs!L34,"#,00"))</f>
        <v/>
      </c>
      <c r="L29" s="83" t="str">
        <f>IF(Kurs!M34="","",Kurs!M34)</f>
        <v/>
      </c>
      <c r="M29" s="84" t="str">
        <f>IF(OR(Kurs!$T$6="",Kurs!N34=""),"",TEXT(Kurs!N34,"00"))</f>
        <v/>
      </c>
      <c r="N29" s="84" t="str">
        <f>IF(OR(Kurs!$T$6="",Kurs!O34=""),"",TEXT(Kurs!O34,"00"))</f>
        <v/>
      </c>
      <c r="O29" s="85" t="str">
        <f>IF(OR(Kurs!$T$6="",Kurs!P34=""),"",TEXT(Kurs!P34,"#,00"))</f>
        <v/>
      </c>
      <c r="P29" s="83" t="str">
        <f>IF(Kurs!Q34="","",Kurs!Q34)</f>
        <v/>
      </c>
      <c r="Q29" s="86" t="str">
        <f>IF(Kurs!R34="","",Kurs!R34)</f>
        <v/>
      </c>
      <c r="R29" s="86" t="str">
        <f>IF(Kurs!S34="","",Kurs!S34)</f>
        <v/>
      </c>
      <c r="S29" s="86" t="str">
        <f>IF(Kurs!T34="","",Kurs!T34)</f>
        <v/>
      </c>
      <c r="T29" s="149" t="str">
        <f>IF(Kurs!V34="","",TEXT(Kurs!V34,"00"))</f>
        <v/>
      </c>
      <c r="U29" s="87" t="str">
        <f>IF(Kurs!B34="","",Kurs!$H$1)</f>
        <v/>
      </c>
      <c r="V29" s="88" t="str">
        <f>IF(OR(Kurs!$S$6="",$A29=""),"",IF(Kurs!F$6="","",CONCATENATE("Teilaufgabe 1",CHAR(10),"(",TEXT(Kurs!F$6*100,"#")," %)")))</f>
        <v/>
      </c>
      <c r="W29" s="88" t="str">
        <f>IF(OR(Kurs!$S$6="",$A29=""),"",IF(Kurs!G$6="","",CONCATENATE("Teilaufgabe 2",CHAR(10),"(",TEXT(Kurs!G$6*100,"#")," %)")))</f>
        <v/>
      </c>
      <c r="X29" s="88" t="str">
        <f>IF(OR(Kurs!$S$6="",$A29=""),"",IF(Kurs!H$6="","",CONCATENATE("Teilaufgabe 3",CHAR(10),"(",TEXT(Kurs!H$6*100,"#")," %)")))</f>
        <v/>
      </c>
      <c r="Y29" s="88" t="str">
        <f>IF(OR(Kurs!$S$6="",$A29=""),"",IF(Kurs!I$6="","",CONCATENATE("Teilaufgabe 4",CHAR(10),"(",TEXT(Kurs!I$6*100,"#")," %)")))</f>
        <v/>
      </c>
      <c r="Z29" s="89" t="str">
        <f>IF(OR(Kurs!$S$6="",Kurs!$B34=""),"",CONCATENATE("(",TEXT(Kurs!J$4*100,"#")," %)"))</f>
        <v/>
      </c>
      <c r="AA29" s="89" t="str">
        <f>IF(OR(Kurs!$S$6="",Kurs!$B34=""),"",CONCATENATE("(",TEXT(Kurs!K$4*100,"#")," %)"))</f>
        <v/>
      </c>
      <c r="AB29" s="90" t="str">
        <f>IF(OR(Kurs!$T$6="",Kurs!$B34=""),"",CONCATENATE("(",TEXT(Kurs!N$4*100,"#")," %)"))</f>
        <v/>
      </c>
      <c r="AC29" s="90" t="str">
        <f>IF(OR(Kurs!$T$6="",Kurs!$B34=""),"",CONCATENATE("(",TEXT(Kurs!O$4*100,"#")," %)"))</f>
        <v/>
      </c>
      <c r="AD29" s="91" t="str">
        <f>IF(Kurs!$B34="","",IF(Kurs!R$6="","war nicht Bestandteil der Klausur.",CONCATENATE("(",TEXT(Kurs!R$6*100,"#")," %)")))</f>
        <v/>
      </c>
      <c r="AE29" s="91" t="str">
        <f>IF(Kurs!$B34="","",IF(Kurs!S$6="","war nicht Bestandteil der Klausur.",CONCATENATE("(",TEXT(Kurs!S$6*100,"#")," %)")))</f>
        <v/>
      </c>
      <c r="AF29" s="91" t="str">
        <f>IF(Kurs!$B34="","",IF(Kurs!T$6="","war nicht Bestandteil der Klausur.",CONCATENATE("(",TEXT(Kurs!T$6*100,"#")," %)")))</f>
        <v/>
      </c>
      <c r="AG29" s="150" t="str">
        <f>IF(Kurs!U34="","",TEXT(Kurs!U34,"#,00"))</f>
        <v/>
      </c>
    </row>
    <row r="30" spans="1:33" ht="13.5" customHeight="1" x14ac:dyDescent="0.25">
      <c r="A30" s="76" t="str">
        <f>IF(Kurs!B35="","",Kurs!B35)</f>
        <v/>
      </c>
      <c r="B30" s="77" t="str">
        <f>IF(OR(Kurs!$R$6="",Kurs!C35=""),"",Kurs!C35)</f>
        <v/>
      </c>
      <c r="C30" s="78" t="str">
        <f>IF(OR(Kurs!$R$6="",Kurs!D35=""),"",TEXT(Kurs!D35,"00"))</f>
        <v/>
      </c>
      <c r="D30" s="79" t="str">
        <f>IF(Kurs!E35="","",Kurs!E35)</f>
        <v/>
      </c>
      <c r="E30" s="80" t="str">
        <f>IF(OR(Kurs!$S$6="",Kurs!F35=""),"",TEXT(Kurs!F35,"00"))</f>
        <v/>
      </c>
      <c r="F30" s="80" t="str">
        <f>IF(OR(Kurs!$S$6="",Kurs!G35=""),"",TEXT(Kurs!G35,"00"))</f>
        <v/>
      </c>
      <c r="G30" s="80" t="str">
        <f>IF(OR(Kurs!$S$6="",Kurs!H35=""),"",TEXT(Kurs!H35,"00"))</f>
        <v/>
      </c>
      <c r="H30" s="80" t="str">
        <f>IF(OR(Kurs!$S$6="",Kurs!I35=""),"",TEXT(Kurs!I35,"00"))</f>
        <v/>
      </c>
      <c r="I30" s="81" t="str">
        <f>IF(OR(Kurs!$S$6="",Kurs!J35=""),"",TEXT(Kurs!J35,"#,00"))</f>
        <v/>
      </c>
      <c r="J30" s="81" t="str">
        <f>IF(OR(Kurs!$S$6="",Kurs!K35=""),"",TEXT(Kurs!K35,"00"))</f>
        <v/>
      </c>
      <c r="K30" s="82" t="str">
        <f>IF(OR(Kurs!$S$6="",Kurs!L35=""),"",TEXT(Kurs!L35,"#,00"))</f>
        <v/>
      </c>
      <c r="L30" s="83" t="str">
        <f>IF(Kurs!M35="","",Kurs!M35)</f>
        <v/>
      </c>
      <c r="M30" s="84" t="str">
        <f>IF(OR(Kurs!$T$6="",Kurs!N35=""),"",TEXT(Kurs!N35,"00"))</f>
        <v/>
      </c>
      <c r="N30" s="84" t="str">
        <f>IF(OR(Kurs!$T$6="",Kurs!O35=""),"",TEXT(Kurs!O35,"00"))</f>
        <v/>
      </c>
      <c r="O30" s="85" t="str">
        <f>IF(OR(Kurs!$T$6="",Kurs!P35=""),"",TEXT(Kurs!P35,"#,00"))</f>
        <v/>
      </c>
      <c r="P30" s="83" t="str">
        <f>IF(Kurs!Q35="","",Kurs!Q35)</f>
        <v/>
      </c>
      <c r="Q30" s="86" t="str">
        <f>IF(Kurs!R35="","",Kurs!R35)</f>
        <v/>
      </c>
      <c r="R30" s="86" t="str">
        <f>IF(Kurs!S35="","",Kurs!S35)</f>
        <v/>
      </c>
      <c r="S30" s="86" t="str">
        <f>IF(Kurs!T35="","",Kurs!T35)</f>
        <v/>
      </c>
      <c r="T30" s="149" t="str">
        <f>IF(Kurs!V35="","",TEXT(Kurs!V35,"00"))</f>
        <v/>
      </c>
      <c r="U30" s="87" t="str">
        <f>IF(Kurs!B35="","",Kurs!$H$1)</f>
        <v/>
      </c>
      <c r="V30" s="88" t="str">
        <f>IF(OR(Kurs!$S$6="",$A30=""),"",IF(Kurs!F$6="","",CONCATENATE("Teilaufgabe 1",CHAR(10),"(",TEXT(Kurs!F$6*100,"#")," %)")))</f>
        <v/>
      </c>
      <c r="W30" s="88" t="str">
        <f>IF(OR(Kurs!$S$6="",$A30=""),"",IF(Kurs!G$6="","",CONCATENATE("Teilaufgabe 2",CHAR(10),"(",TEXT(Kurs!G$6*100,"#")," %)")))</f>
        <v/>
      </c>
      <c r="X30" s="88" t="str">
        <f>IF(OR(Kurs!$S$6="",$A30=""),"",IF(Kurs!H$6="","",CONCATENATE("Teilaufgabe 3",CHAR(10),"(",TEXT(Kurs!H$6*100,"#")," %)")))</f>
        <v/>
      </c>
      <c r="Y30" s="88" t="str">
        <f>IF(OR(Kurs!$S$6="",$A30=""),"",IF(Kurs!I$6="","",CONCATENATE("Teilaufgabe 4",CHAR(10),"(",TEXT(Kurs!I$6*100,"#")," %)")))</f>
        <v/>
      </c>
      <c r="Z30" s="89" t="str">
        <f>IF(OR(Kurs!$S$6="",Kurs!$B35=""),"",CONCATENATE("(",TEXT(Kurs!J$4*100,"#")," %)"))</f>
        <v/>
      </c>
      <c r="AA30" s="89" t="str">
        <f>IF(OR(Kurs!$S$6="",Kurs!$B35=""),"",CONCATENATE("(",TEXT(Kurs!K$4*100,"#")," %)"))</f>
        <v/>
      </c>
      <c r="AB30" s="90" t="str">
        <f>IF(OR(Kurs!$T$6="",Kurs!$B35=""),"",CONCATENATE("(",TEXT(Kurs!N$4*100,"#")," %)"))</f>
        <v/>
      </c>
      <c r="AC30" s="90" t="str">
        <f>IF(OR(Kurs!$T$6="",Kurs!$B35=""),"",CONCATENATE("(",TEXT(Kurs!O$4*100,"#")," %)"))</f>
        <v/>
      </c>
      <c r="AD30" s="91" t="str">
        <f>IF(Kurs!$B35="","",IF(Kurs!R$6="","war nicht Bestandteil der Klausur.",CONCATENATE("(",TEXT(Kurs!R$6*100,"#")," %)")))</f>
        <v/>
      </c>
      <c r="AE30" s="91" t="str">
        <f>IF(Kurs!$B35="","",IF(Kurs!S$6="","war nicht Bestandteil der Klausur.",CONCATENATE("(",TEXT(Kurs!S$6*100,"#")," %)")))</f>
        <v/>
      </c>
      <c r="AF30" s="91" t="str">
        <f>IF(Kurs!$B35="","",IF(Kurs!T$6="","war nicht Bestandteil der Klausur.",CONCATENATE("(",TEXT(Kurs!T$6*100,"#")," %)")))</f>
        <v/>
      </c>
      <c r="AG30" s="150" t="str">
        <f>IF(Kurs!U35="","",TEXT(Kurs!U35,"#,00"))</f>
        <v/>
      </c>
    </row>
    <row r="31" spans="1:33" ht="13.5" customHeight="1" x14ac:dyDescent="0.25">
      <c r="A31" s="76" t="str">
        <f>IF(Kurs!B36="","",Kurs!B36)</f>
        <v/>
      </c>
      <c r="B31" s="77" t="str">
        <f>IF(OR(Kurs!$R$6="",Kurs!C36=""),"",Kurs!C36)</f>
        <v/>
      </c>
      <c r="C31" s="78" t="str">
        <f>IF(OR(Kurs!$R$6="",Kurs!D36=""),"",TEXT(Kurs!D36,"00"))</f>
        <v/>
      </c>
      <c r="D31" s="79" t="str">
        <f>IF(Kurs!E36="","",Kurs!E36)</f>
        <v/>
      </c>
      <c r="E31" s="80" t="str">
        <f>IF(OR(Kurs!$S$6="",Kurs!F36=""),"",TEXT(Kurs!F36,"00"))</f>
        <v/>
      </c>
      <c r="F31" s="80" t="str">
        <f>IF(OR(Kurs!$S$6="",Kurs!G36=""),"",TEXT(Kurs!G36,"00"))</f>
        <v/>
      </c>
      <c r="G31" s="80" t="str">
        <f>IF(OR(Kurs!$S$6="",Kurs!H36=""),"",TEXT(Kurs!H36,"00"))</f>
        <v/>
      </c>
      <c r="H31" s="80" t="str">
        <f>IF(OR(Kurs!$S$6="",Kurs!I36=""),"",TEXT(Kurs!I36,"00"))</f>
        <v/>
      </c>
      <c r="I31" s="81" t="str">
        <f>IF(OR(Kurs!$S$6="",Kurs!J36=""),"",TEXT(Kurs!J36,"#,00"))</f>
        <v/>
      </c>
      <c r="J31" s="81" t="str">
        <f>IF(OR(Kurs!$S$6="",Kurs!K36=""),"",TEXT(Kurs!K36,"00"))</f>
        <v/>
      </c>
      <c r="K31" s="82" t="str">
        <f>IF(OR(Kurs!$S$6="",Kurs!L36=""),"",TEXT(Kurs!L36,"#,00"))</f>
        <v/>
      </c>
      <c r="L31" s="83" t="str">
        <f>IF(Kurs!M36="","",Kurs!M36)</f>
        <v/>
      </c>
      <c r="M31" s="84" t="str">
        <f>IF(OR(Kurs!$T$6="",Kurs!N36=""),"",TEXT(Kurs!N36,"00"))</f>
        <v/>
      </c>
      <c r="N31" s="84" t="str">
        <f>IF(OR(Kurs!$T$6="",Kurs!O36=""),"",TEXT(Kurs!O36,"00"))</f>
        <v/>
      </c>
      <c r="O31" s="85" t="str">
        <f>IF(OR(Kurs!$T$6="",Kurs!P36=""),"",TEXT(Kurs!P36,"#,00"))</f>
        <v/>
      </c>
      <c r="P31" s="83" t="str">
        <f>IF(Kurs!Q36="","",Kurs!Q36)</f>
        <v/>
      </c>
      <c r="Q31" s="86" t="str">
        <f>IF(Kurs!R36="","",Kurs!R36)</f>
        <v/>
      </c>
      <c r="R31" s="86" t="str">
        <f>IF(Kurs!S36="","",Kurs!S36)</f>
        <v/>
      </c>
      <c r="S31" s="86" t="str">
        <f>IF(Kurs!T36="","",Kurs!T36)</f>
        <v/>
      </c>
      <c r="T31" s="149" t="str">
        <f>IF(Kurs!V36="","",TEXT(Kurs!V36,"00"))</f>
        <v/>
      </c>
      <c r="U31" s="87" t="str">
        <f>IF(Kurs!B36="","",Kurs!$H$1)</f>
        <v/>
      </c>
      <c r="V31" s="88" t="str">
        <f>IF(OR(Kurs!$S$6="",$A31=""),"",IF(Kurs!F$6="","",CONCATENATE("Teilaufgabe 1",CHAR(10),"(",TEXT(Kurs!F$6*100,"#")," %)")))</f>
        <v/>
      </c>
      <c r="W31" s="88" t="str">
        <f>IF(OR(Kurs!$S$6="",$A31=""),"",IF(Kurs!G$6="","",CONCATENATE("Teilaufgabe 2",CHAR(10),"(",TEXT(Kurs!G$6*100,"#")," %)")))</f>
        <v/>
      </c>
      <c r="X31" s="88" t="str">
        <f>IF(OR(Kurs!$S$6="",$A31=""),"",IF(Kurs!H$6="","",CONCATENATE("Teilaufgabe 3",CHAR(10),"(",TEXT(Kurs!H$6*100,"#")," %)")))</f>
        <v/>
      </c>
      <c r="Y31" s="88" t="str">
        <f>IF(OR(Kurs!$S$6="",$A31=""),"",IF(Kurs!I$6="","",CONCATENATE("Teilaufgabe 4",CHAR(10),"(",TEXT(Kurs!I$6*100,"#")," %)")))</f>
        <v/>
      </c>
      <c r="Z31" s="89" t="str">
        <f>IF(OR(Kurs!$S$6="",Kurs!$B36=""),"",CONCATENATE("(",TEXT(Kurs!J$4*100,"#")," %)"))</f>
        <v/>
      </c>
      <c r="AA31" s="89" t="str">
        <f>IF(OR(Kurs!$S$6="",Kurs!$B36=""),"",CONCATENATE("(",TEXT(Kurs!K$4*100,"#")," %)"))</f>
        <v/>
      </c>
      <c r="AB31" s="90" t="str">
        <f>IF(OR(Kurs!$T$6="",Kurs!$B36=""),"",CONCATENATE("(",TEXT(Kurs!N$4*100,"#")," %)"))</f>
        <v/>
      </c>
      <c r="AC31" s="90" t="str">
        <f>IF(OR(Kurs!$T$6="",Kurs!$B36=""),"",CONCATENATE("(",TEXT(Kurs!O$4*100,"#")," %)"))</f>
        <v/>
      </c>
      <c r="AD31" s="91" t="str">
        <f>IF(Kurs!$B36="","",IF(Kurs!R$6="","war nicht Bestandteil der Klausur.",CONCATENATE("(",TEXT(Kurs!R$6*100,"#")," %)")))</f>
        <v/>
      </c>
      <c r="AE31" s="91" t="str">
        <f>IF(Kurs!$B36="","",IF(Kurs!S$6="","war nicht Bestandteil der Klausur.",CONCATENATE("(",TEXT(Kurs!S$6*100,"#")," %)")))</f>
        <v/>
      </c>
      <c r="AF31" s="91" t="str">
        <f>IF(Kurs!$B36="","",IF(Kurs!T$6="","war nicht Bestandteil der Klausur.",CONCATENATE("(",TEXT(Kurs!T$6*100,"#")," %)")))</f>
        <v/>
      </c>
      <c r="AG31" s="150" t="str">
        <f>IF(Kurs!U36="","",TEXT(Kurs!U36,"#,00"))</f>
        <v/>
      </c>
    </row>
    <row r="35" ht="36.75" customHeight="1" x14ac:dyDescent="0.25"/>
  </sheetData>
  <sheetProtection sheet="1" objects="1" scenarios="1"/>
  <printOptions horizontalCentered="1"/>
  <pageMargins left="0.31496062992125984" right="0.31496062992125984" top="0.78740157480314965" bottom="0.78740157480314965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38"/>
  <sheetViews>
    <sheetView showGridLines="0" tabSelected="1" zoomScaleNormal="100" workbookViewId="0">
      <selection sqref="A1:D1"/>
    </sheetView>
  </sheetViews>
  <sheetFormatPr baseColWidth="10" defaultColWidth="11.42578125" defaultRowHeight="15" x14ac:dyDescent="0.25"/>
  <cols>
    <col min="1" max="1" width="3" style="5" customWidth="1"/>
    <col min="2" max="2" width="20.140625" style="5" customWidth="1"/>
    <col min="3" max="3" width="8.28515625" style="5" customWidth="1"/>
    <col min="4" max="4" width="6.85546875" style="5" customWidth="1"/>
    <col min="5" max="5" width="0.85546875" style="5" customWidth="1"/>
    <col min="6" max="9" width="5.140625" style="5" customWidth="1"/>
    <col min="10" max="11" width="7.7109375" style="5" customWidth="1"/>
    <col min="12" max="12" width="9" style="5" customWidth="1"/>
    <col min="13" max="13" width="0.85546875" style="5" customWidth="1"/>
    <col min="14" max="16" width="9" style="5" customWidth="1"/>
    <col min="17" max="17" width="0.85546875" style="5" customWidth="1"/>
    <col min="18" max="20" width="5.5703125" style="5" customWidth="1"/>
    <col min="21" max="21" width="6.140625" style="5" customWidth="1"/>
    <col min="22" max="22" width="4.85546875" style="5" customWidth="1"/>
    <col min="23" max="23" width="2.140625" style="5" customWidth="1"/>
    <col min="24" max="25" width="1.85546875" style="5" customWidth="1"/>
    <col min="26" max="26" width="27.5703125" style="5" customWidth="1"/>
    <col min="27" max="16384" width="11.42578125" style="5"/>
  </cols>
  <sheetData>
    <row r="1" spans="1:26" ht="18.75" x14ac:dyDescent="0.3">
      <c r="A1" s="211" t="s">
        <v>72</v>
      </c>
      <c r="B1" s="211"/>
      <c r="C1" s="211"/>
      <c r="D1" s="211"/>
      <c r="E1" s="1"/>
      <c r="G1" s="92" t="s">
        <v>55</v>
      </c>
      <c r="H1" s="216"/>
      <c r="I1" s="216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6" customHeight="1" thickBot="1" x14ac:dyDescent="0.3">
      <c r="A2" s="2"/>
      <c r="B2" s="3"/>
      <c r="C2" s="3"/>
      <c r="D2" s="3"/>
      <c r="E2" s="3"/>
      <c r="F2" s="4"/>
      <c r="G2" s="4"/>
      <c r="H2" s="4"/>
      <c r="I2" s="4"/>
      <c r="J2" s="4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6" ht="15.75" customHeight="1" thickBot="1" x14ac:dyDescent="0.3">
      <c r="A3" s="177" t="str">
        <f>IF(AND((J4+K4)=1,(N4+O4)=1,(R6+S6+T6)=1,SUM(F6:I6)=1),"","%-Summe ungleich 100")</f>
        <v/>
      </c>
      <c r="B3" s="178"/>
      <c r="C3" s="201" t="s">
        <v>48</v>
      </c>
      <c r="D3" s="202"/>
      <c r="E3" s="15"/>
      <c r="F3" s="208" t="s">
        <v>45</v>
      </c>
      <c r="G3" s="209"/>
      <c r="H3" s="209"/>
      <c r="I3" s="209"/>
      <c r="J3" s="209"/>
      <c r="K3" s="209"/>
      <c r="L3" s="210"/>
      <c r="M3" s="16"/>
      <c r="N3" s="203" t="s">
        <v>47</v>
      </c>
      <c r="O3" s="204"/>
      <c r="P3" s="205"/>
      <c r="Q3" s="6"/>
      <c r="R3" s="213" t="s">
        <v>3</v>
      </c>
      <c r="S3" s="214"/>
      <c r="T3" s="214"/>
      <c r="U3" s="214"/>
      <c r="V3" s="215"/>
      <c r="W3" s="6"/>
    </row>
    <row r="4" spans="1:26" ht="18" customHeight="1" thickBot="1" x14ac:dyDescent="0.3">
      <c r="A4" s="177"/>
      <c r="B4" s="177"/>
      <c r="C4" s="206" t="s">
        <v>40</v>
      </c>
      <c r="D4" s="195" t="s">
        <v>66</v>
      </c>
      <c r="E4" s="7"/>
      <c r="F4" s="198" t="s">
        <v>46</v>
      </c>
      <c r="G4" s="199"/>
      <c r="H4" s="200"/>
      <c r="I4" s="200"/>
      <c r="J4" s="104">
        <v>0.4</v>
      </c>
      <c r="K4" s="104">
        <v>0.6</v>
      </c>
      <c r="L4" s="20" t="s">
        <v>44</v>
      </c>
      <c r="M4" s="8"/>
      <c r="N4" s="105">
        <v>0.4</v>
      </c>
      <c r="O4" s="105">
        <v>0.6</v>
      </c>
      <c r="P4" s="52" t="s">
        <v>44</v>
      </c>
      <c r="Q4" s="6"/>
      <c r="R4" s="189" t="str">
        <f>IF(R6="","","Teil 1")</f>
        <v>Teil 1</v>
      </c>
      <c r="S4" s="181" t="str">
        <f>IF(S6="","","Teil 2")</f>
        <v>Teil 2</v>
      </c>
      <c r="T4" s="183" t="str">
        <f>IF(T6="","","Teil 3")</f>
        <v>Teil 3</v>
      </c>
      <c r="U4" s="220" t="s">
        <v>71</v>
      </c>
      <c r="V4" s="185" t="s">
        <v>50</v>
      </c>
      <c r="W4" s="6"/>
    </row>
    <row r="5" spans="1:26" ht="23.25" customHeight="1" thickBot="1" x14ac:dyDescent="0.3">
      <c r="A5" s="71"/>
      <c r="B5" s="71"/>
      <c r="C5" s="207"/>
      <c r="D5" s="196"/>
      <c r="E5" s="7"/>
      <c r="F5" s="73" t="s">
        <v>2</v>
      </c>
      <c r="G5" s="74" t="str">
        <f>IF(G6="","","TA 2")</f>
        <v>TA 2</v>
      </c>
      <c r="H5" s="74" t="str">
        <f>IF(H6="","","TA 3")</f>
        <v>TA 3</v>
      </c>
      <c r="I5" s="75" t="str">
        <f>IF(I6="","","TA 4")</f>
        <v/>
      </c>
      <c r="J5" s="191" t="s">
        <v>41</v>
      </c>
      <c r="K5" s="191" t="s">
        <v>49</v>
      </c>
      <c r="L5" s="193" t="s">
        <v>68</v>
      </c>
      <c r="M5" s="8"/>
      <c r="N5" s="188" t="s">
        <v>43</v>
      </c>
      <c r="O5" s="188" t="s">
        <v>42</v>
      </c>
      <c r="P5" s="179" t="s">
        <v>67</v>
      </c>
      <c r="Q5" s="6"/>
      <c r="R5" s="190"/>
      <c r="S5" s="182"/>
      <c r="T5" s="184"/>
      <c r="U5" s="221"/>
      <c r="V5" s="186"/>
      <c r="W5" s="6"/>
    </row>
    <row r="6" spans="1:26" ht="24" customHeight="1" thickBot="1" x14ac:dyDescent="0.4">
      <c r="A6" s="72" t="s">
        <v>0</v>
      </c>
      <c r="B6" s="72" t="s">
        <v>1</v>
      </c>
      <c r="C6" s="51">
        <v>25</v>
      </c>
      <c r="D6" s="197"/>
      <c r="E6" s="18"/>
      <c r="F6" s="48">
        <v>0.3</v>
      </c>
      <c r="G6" s="49">
        <v>0.3</v>
      </c>
      <c r="H6" s="49">
        <v>0.4</v>
      </c>
      <c r="I6" s="50"/>
      <c r="J6" s="192"/>
      <c r="K6" s="191"/>
      <c r="L6" s="194"/>
      <c r="M6" s="8"/>
      <c r="N6" s="188"/>
      <c r="O6" s="188"/>
      <c r="P6" s="180"/>
      <c r="Q6" s="6"/>
      <c r="R6" s="68">
        <v>0.2</v>
      </c>
      <c r="S6" s="69">
        <v>0.55000000000000004</v>
      </c>
      <c r="T6" s="70">
        <v>0.25</v>
      </c>
      <c r="U6" s="222"/>
      <c r="V6" s="187"/>
      <c r="W6" s="6"/>
      <c r="X6" s="67" t="s">
        <v>51</v>
      </c>
    </row>
    <row r="7" spans="1:26" ht="14.45" customHeight="1" x14ac:dyDescent="0.25">
      <c r="A7" s="93">
        <v>1</v>
      </c>
      <c r="B7" s="53"/>
      <c r="C7" s="54"/>
      <c r="D7" s="33" t="str">
        <f>IF(C7="","",VLOOKUP(C7,Bewertungsschlüssel!$D$5:$E$20,2,1))</f>
        <v/>
      </c>
      <c r="E7" s="17"/>
      <c r="F7" s="30"/>
      <c r="G7" s="31"/>
      <c r="H7" s="32"/>
      <c r="I7" s="100"/>
      <c r="J7" s="109" t="str">
        <f>IF(COUNTBLANK(F7:I7)=4,"",ROUND(F7*$F$6+G7*$G$6+H7*$H$6+I7*$I$6,2))</f>
        <v/>
      </c>
      <c r="K7" s="59"/>
      <c r="L7" s="110" t="str">
        <f>IF(K7="","",ROUND(J7*J$4+K7*K$4,2))</f>
        <v/>
      </c>
      <c r="M7" s="14"/>
      <c r="N7" s="62"/>
      <c r="O7" s="62"/>
      <c r="P7" s="110" t="str">
        <f>IF(O7="","",ROUND(N7*N$4+O7*O$4,2))</f>
        <v/>
      </c>
      <c r="Q7" s="14"/>
      <c r="R7" s="45" t="str">
        <f>IF(D7="","",D7*$R$6)</f>
        <v/>
      </c>
      <c r="S7" s="46" t="str">
        <f>IF(L7="","",L7*$S$6)</f>
        <v/>
      </c>
      <c r="T7" s="47" t="str">
        <f>IF(P7="","",P7*$T$6)</f>
        <v/>
      </c>
      <c r="U7" s="141" t="str">
        <f>IF(COUNT($R$6:$T$6)=COUNT(R7:T7),ROUND(IF(R7="",0,R7)+IF(S7="",0,S7)+IF(T7="",0,T7),2),"")</f>
        <v/>
      </c>
      <c r="V7" s="145"/>
      <c r="W7" s="6"/>
      <c r="X7" s="219"/>
      <c r="Y7" s="219"/>
      <c r="Z7" s="97" t="s">
        <v>59</v>
      </c>
    </row>
    <row r="8" spans="1:26" ht="14.45" customHeight="1" x14ac:dyDescent="0.25">
      <c r="A8" s="94">
        <v>2</v>
      </c>
      <c r="B8" s="55"/>
      <c r="C8" s="56"/>
      <c r="D8" s="34" t="str">
        <f>IF(C8="","",VLOOKUP(C8,Bewertungsschlüssel!$D$5:$E$20,2,1))</f>
        <v/>
      </c>
      <c r="E8" s="17"/>
      <c r="F8" s="24"/>
      <c r="G8" s="25"/>
      <c r="H8" s="26"/>
      <c r="I8" s="101"/>
      <c r="J8" s="116" t="str">
        <f t="shared" ref="J8:J36" si="0">IF(COUNTBLANK(F8:I8)=4,"",ROUND(F8*$F$6+G8*$G$6+H8*$H$6+I8*$I$6,2))</f>
        <v/>
      </c>
      <c r="K8" s="60"/>
      <c r="L8" s="111" t="str">
        <f t="shared" ref="L8:L36" si="1">IF(K8="","",ROUND(J8*J$4+K8*K$4,2))</f>
        <v/>
      </c>
      <c r="M8" s="14"/>
      <c r="N8" s="63"/>
      <c r="O8" s="63"/>
      <c r="P8" s="113" t="str">
        <f t="shared" ref="P8:P36" si="2">IF(O8="","",ROUND(N8*N$4+O8*O$4,2))</f>
        <v/>
      </c>
      <c r="Q8" s="14"/>
      <c r="R8" s="39" t="str">
        <f t="shared" ref="R8:R36" si="3">IF(D8="","",D8*$R$6)</f>
        <v/>
      </c>
      <c r="S8" s="40" t="str">
        <f t="shared" ref="S8:S36" si="4">IF(L8="","",L8*$S$6)</f>
        <v/>
      </c>
      <c r="T8" s="41" t="str">
        <f t="shared" ref="T8:T36" si="5">IF(P8="","",P8*$T$6)</f>
        <v/>
      </c>
      <c r="U8" s="142" t="str">
        <f t="shared" ref="U8:U36" si="6">IF(COUNT($R$6:$T$6)=COUNT(R8:T8),ROUND(IF(R8="",0,R8)+IF(S8="",0,S8)+IF(T8="",0,T8),2),"")</f>
        <v/>
      </c>
      <c r="V8" s="146"/>
      <c r="W8" s="6"/>
      <c r="X8" s="217"/>
      <c r="Y8" s="218"/>
      <c r="Z8" s="97" t="s">
        <v>52</v>
      </c>
    </row>
    <row r="9" spans="1:26" ht="14.45" customHeight="1" x14ac:dyDescent="0.25">
      <c r="A9" s="94">
        <v>3</v>
      </c>
      <c r="B9" s="55"/>
      <c r="C9" s="56"/>
      <c r="D9" s="34" t="str">
        <f>IF(C9="","",VLOOKUP(C9,Bewertungsschlüssel!$D$5:$E$20,2,1))</f>
        <v/>
      </c>
      <c r="E9" s="17"/>
      <c r="F9" s="24"/>
      <c r="G9" s="25"/>
      <c r="H9" s="26"/>
      <c r="I9" s="101"/>
      <c r="J9" s="116" t="str">
        <f t="shared" si="0"/>
        <v/>
      </c>
      <c r="K9" s="60"/>
      <c r="L9" s="111" t="str">
        <f t="shared" si="1"/>
        <v/>
      </c>
      <c r="M9" s="14"/>
      <c r="N9" s="63"/>
      <c r="O9" s="63"/>
      <c r="P9" s="113" t="str">
        <f t="shared" si="2"/>
        <v/>
      </c>
      <c r="Q9" s="14"/>
      <c r="R9" s="39" t="str">
        <f t="shared" si="3"/>
        <v/>
      </c>
      <c r="S9" s="40" t="str">
        <f t="shared" si="4"/>
        <v/>
      </c>
      <c r="T9" s="41" t="str">
        <f t="shared" si="5"/>
        <v/>
      </c>
      <c r="U9" s="142" t="str">
        <f t="shared" si="6"/>
        <v/>
      </c>
      <c r="V9" s="146"/>
      <c r="W9" s="6"/>
      <c r="X9" s="65"/>
      <c r="Y9" s="66"/>
      <c r="Z9" s="97" t="s">
        <v>53</v>
      </c>
    </row>
    <row r="10" spans="1:26" ht="14.45" customHeight="1" x14ac:dyDescent="0.25">
      <c r="A10" s="94">
        <v>4</v>
      </c>
      <c r="B10" s="55"/>
      <c r="C10" s="56"/>
      <c r="D10" s="34" t="str">
        <f>IF(C10="","",VLOOKUP(C10,Bewertungsschlüssel!$D$5:$E$20,2,1))</f>
        <v/>
      </c>
      <c r="E10" s="17"/>
      <c r="F10" s="24"/>
      <c r="G10" s="25"/>
      <c r="H10" s="26"/>
      <c r="I10" s="101"/>
      <c r="J10" s="116" t="str">
        <f t="shared" si="0"/>
        <v/>
      </c>
      <c r="K10" s="60"/>
      <c r="L10" s="111" t="str">
        <f t="shared" si="1"/>
        <v/>
      </c>
      <c r="M10" s="14"/>
      <c r="N10" s="63"/>
      <c r="O10" s="63"/>
      <c r="P10" s="113" t="str">
        <f t="shared" si="2"/>
        <v/>
      </c>
      <c r="Q10" s="14"/>
      <c r="R10" s="39" t="str">
        <f t="shared" si="3"/>
        <v/>
      </c>
      <c r="S10" s="40" t="str">
        <f t="shared" si="4"/>
        <v/>
      </c>
      <c r="T10" s="41" t="str">
        <f t="shared" si="5"/>
        <v/>
      </c>
      <c r="U10" s="142" t="str">
        <f t="shared" si="6"/>
        <v/>
      </c>
      <c r="V10" s="146"/>
      <c r="W10" s="6"/>
      <c r="Y10" s="118"/>
      <c r="Z10" s="212" t="s">
        <v>65</v>
      </c>
    </row>
    <row r="11" spans="1:26" ht="14.45" customHeight="1" thickBot="1" x14ac:dyDescent="0.3">
      <c r="A11" s="95">
        <v>5</v>
      </c>
      <c r="B11" s="57"/>
      <c r="C11" s="58"/>
      <c r="D11" s="35" t="str">
        <f>IF(C11="","",VLOOKUP(C11,Bewertungsschlüssel!$D$5:$E$20,2,1))</f>
        <v/>
      </c>
      <c r="E11" s="17">
        <v>1</v>
      </c>
      <c r="F11" s="27"/>
      <c r="G11" s="28"/>
      <c r="H11" s="29"/>
      <c r="I11" s="102"/>
      <c r="J11" s="117" t="str">
        <f t="shared" si="0"/>
        <v/>
      </c>
      <c r="K11" s="61"/>
      <c r="L11" s="112" t="str">
        <f t="shared" si="1"/>
        <v/>
      </c>
      <c r="M11" s="14"/>
      <c r="N11" s="64"/>
      <c r="O11" s="64"/>
      <c r="P11" s="114" t="str">
        <f t="shared" si="2"/>
        <v/>
      </c>
      <c r="Q11" s="14"/>
      <c r="R11" s="42" t="str">
        <f t="shared" si="3"/>
        <v/>
      </c>
      <c r="S11" s="43" t="str">
        <f t="shared" si="4"/>
        <v/>
      </c>
      <c r="T11" s="44" t="str">
        <f t="shared" si="5"/>
        <v/>
      </c>
      <c r="U11" s="143" t="str">
        <f t="shared" si="6"/>
        <v/>
      </c>
      <c r="V11" s="147"/>
      <c r="W11" s="6"/>
      <c r="Z11" s="212"/>
    </row>
    <row r="12" spans="1:26" ht="14.45" customHeight="1" x14ac:dyDescent="0.25">
      <c r="A12" s="93">
        <v>6</v>
      </c>
      <c r="B12" s="53"/>
      <c r="C12" s="54"/>
      <c r="D12" s="33" t="str">
        <f>IF(C12="","",VLOOKUP(C12,Bewertungsschlüssel!$D$5:$E$20,2,1))</f>
        <v/>
      </c>
      <c r="E12" s="17"/>
      <c r="F12" s="30"/>
      <c r="G12" s="31"/>
      <c r="H12" s="32"/>
      <c r="I12" s="100"/>
      <c r="J12" s="109" t="str">
        <f t="shared" si="0"/>
        <v/>
      </c>
      <c r="K12" s="59"/>
      <c r="L12" s="110" t="str">
        <f t="shared" si="1"/>
        <v/>
      </c>
      <c r="M12" s="14"/>
      <c r="N12" s="62"/>
      <c r="O12" s="62"/>
      <c r="P12" s="115" t="str">
        <f t="shared" si="2"/>
        <v/>
      </c>
      <c r="Q12" s="14"/>
      <c r="R12" s="36" t="str">
        <f t="shared" si="3"/>
        <v/>
      </c>
      <c r="S12" s="37" t="str">
        <f t="shared" si="4"/>
        <v/>
      </c>
      <c r="T12" s="38" t="str">
        <f t="shared" si="5"/>
        <v/>
      </c>
      <c r="U12" s="144" t="str">
        <f t="shared" si="6"/>
        <v/>
      </c>
      <c r="V12" s="145"/>
      <c r="W12" s="6"/>
    </row>
    <row r="13" spans="1:26" ht="14.45" customHeight="1" x14ac:dyDescent="0.25">
      <c r="A13" s="94">
        <v>7</v>
      </c>
      <c r="B13" s="55"/>
      <c r="C13" s="56"/>
      <c r="D13" s="34" t="str">
        <f>IF(C13="","",VLOOKUP(C13,Bewertungsschlüssel!$D$5:$E$20,2,1))</f>
        <v/>
      </c>
      <c r="E13" s="17"/>
      <c r="F13" s="24"/>
      <c r="G13" s="25"/>
      <c r="H13" s="26"/>
      <c r="I13" s="101"/>
      <c r="J13" s="116" t="str">
        <f t="shared" si="0"/>
        <v/>
      </c>
      <c r="K13" s="60"/>
      <c r="L13" s="111" t="str">
        <f t="shared" si="1"/>
        <v/>
      </c>
      <c r="M13" s="14"/>
      <c r="N13" s="63"/>
      <c r="O13" s="63"/>
      <c r="P13" s="113" t="str">
        <f t="shared" si="2"/>
        <v/>
      </c>
      <c r="Q13" s="14"/>
      <c r="R13" s="39" t="str">
        <f t="shared" si="3"/>
        <v/>
      </c>
      <c r="S13" s="40" t="str">
        <f t="shared" si="4"/>
        <v/>
      </c>
      <c r="T13" s="41" t="str">
        <f t="shared" si="5"/>
        <v/>
      </c>
      <c r="U13" s="142" t="str">
        <f t="shared" si="6"/>
        <v/>
      </c>
      <c r="V13" s="146"/>
      <c r="W13" s="6"/>
      <c r="Y13" s="99" t="s">
        <v>54</v>
      </c>
      <c r="Z13" s="175" t="s">
        <v>58</v>
      </c>
    </row>
    <row r="14" spans="1:26" ht="14.45" customHeight="1" x14ac:dyDescent="0.25">
      <c r="A14" s="94">
        <v>8</v>
      </c>
      <c r="B14" s="55"/>
      <c r="C14" s="56"/>
      <c r="D14" s="34" t="str">
        <f>IF(C14="","",VLOOKUP(C14,Bewertungsschlüssel!$D$5:$E$20,2,1))</f>
        <v/>
      </c>
      <c r="E14" s="17"/>
      <c r="F14" s="24"/>
      <c r="G14" s="25"/>
      <c r="H14" s="26"/>
      <c r="I14" s="101"/>
      <c r="J14" s="116" t="str">
        <f t="shared" si="0"/>
        <v/>
      </c>
      <c r="K14" s="60"/>
      <c r="L14" s="111" t="str">
        <f t="shared" si="1"/>
        <v/>
      </c>
      <c r="M14" s="14"/>
      <c r="N14" s="63"/>
      <c r="O14" s="63"/>
      <c r="P14" s="113" t="str">
        <f t="shared" si="2"/>
        <v/>
      </c>
      <c r="Q14" s="14"/>
      <c r="R14" s="39" t="str">
        <f t="shared" si="3"/>
        <v/>
      </c>
      <c r="S14" s="40" t="str">
        <f t="shared" si="4"/>
        <v/>
      </c>
      <c r="T14" s="41" t="str">
        <f t="shared" si="5"/>
        <v/>
      </c>
      <c r="U14" s="142" t="str">
        <f t="shared" si="6"/>
        <v/>
      </c>
      <c r="V14" s="146"/>
      <c r="W14" s="6"/>
      <c r="Y14" s="96"/>
      <c r="Z14" s="175"/>
    </row>
    <row r="15" spans="1:26" ht="14.45" customHeight="1" x14ac:dyDescent="0.25">
      <c r="A15" s="94">
        <v>9</v>
      </c>
      <c r="B15" s="55"/>
      <c r="C15" s="56"/>
      <c r="D15" s="34" t="str">
        <f>IF(C15="","",VLOOKUP(C15,Bewertungsschlüssel!$D$5:$E$20,2,1))</f>
        <v/>
      </c>
      <c r="E15" s="17"/>
      <c r="F15" s="24"/>
      <c r="G15" s="25"/>
      <c r="H15" s="26"/>
      <c r="I15" s="101"/>
      <c r="J15" s="116" t="str">
        <f t="shared" si="0"/>
        <v/>
      </c>
      <c r="K15" s="60"/>
      <c r="L15" s="111" t="str">
        <f t="shared" si="1"/>
        <v/>
      </c>
      <c r="M15" s="14"/>
      <c r="N15" s="63"/>
      <c r="O15" s="63"/>
      <c r="P15" s="113" t="str">
        <f t="shared" si="2"/>
        <v/>
      </c>
      <c r="Q15" s="14"/>
      <c r="R15" s="39" t="str">
        <f t="shared" si="3"/>
        <v/>
      </c>
      <c r="S15" s="40" t="str">
        <f t="shared" si="4"/>
        <v/>
      </c>
      <c r="T15" s="41" t="str">
        <f t="shared" si="5"/>
        <v/>
      </c>
      <c r="U15" s="142" t="str">
        <f t="shared" si="6"/>
        <v/>
      </c>
      <c r="V15" s="146"/>
      <c r="W15" s="6"/>
      <c r="Y15" s="96"/>
      <c r="Z15" s="175"/>
    </row>
    <row r="16" spans="1:26" ht="14.45" customHeight="1" thickBot="1" x14ac:dyDescent="0.3">
      <c r="A16" s="95">
        <v>10</v>
      </c>
      <c r="B16" s="57"/>
      <c r="C16" s="58"/>
      <c r="D16" s="35" t="str">
        <f>IF(C16="","",VLOOKUP(C16,Bewertungsschlüssel!$D$5:$E$20,2,1))</f>
        <v/>
      </c>
      <c r="E16" s="17"/>
      <c r="F16" s="27"/>
      <c r="G16" s="28"/>
      <c r="H16" s="29"/>
      <c r="I16" s="102"/>
      <c r="J16" s="117" t="str">
        <f t="shared" si="0"/>
        <v/>
      </c>
      <c r="K16" s="61"/>
      <c r="L16" s="112" t="str">
        <f t="shared" si="1"/>
        <v/>
      </c>
      <c r="M16" s="14"/>
      <c r="N16" s="64"/>
      <c r="O16" s="64"/>
      <c r="P16" s="114" t="str">
        <f t="shared" si="2"/>
        <v/>
      </c>
      <c r="Q16" s="14"/>
      <c r="R16" s="42" t="str">
        <f t="shared" si="3"/>
        <v/>
      </c>
      <c r="S16" s="43" t="str">
        <f t="shared" si="4"/>
        <v/>
      </c>
      <c r="T16" s="44" t="str">
        <f t="shared" si="5"/>
        <v/>
      </c>
      <c r="U16" s="143" t="str">
        <f t="shared" si="6"/>
        <v/>
      </c>
      <c r="V16" s="147"/>
      <c r="W16" s="6"/>
      <c r="Y16" s="96"/>
      <c r="Z16" s="175"/>
    </row>
    <row r="17" spans="1:26" ht="14.45" customHeight="1" x14ac:dyDescent="0.25">
      <c r="A17" s="93">
        <v>11</v>
      </c>
      <c r="B17" s="53"/>
      <c r="C17" s="54"/>
      <c r="D17" s="33" t="str">
        <f>IF(C17="","",VLOOKUP(C17,Bewertungsschlüssel!$D$5:$E$20,2,1))</f>
        <v/>
      </c>
      <c r="E17" s="17"/>
      <c r="F17" s="30"/>
      <c r="G17" s="31"/>
      <c r="H17" s="32"/>
      <c r="I17" s="100"/>
      <c r="J17" s="109" t="str">
        <f t="shared" si="0"/>
        <v/>
      </c>
      <c r="K17" s="59"/>
      <c r="L17" s="110" t="str">
        <f t="shared" si="1"/>
        <v/>
      </c>
      <c r="M17" s="14"/>
      <c r="N17" s="62"/>
      <c r="O17" s="62"/>
      <c r="P17" s="115" t="str">
        <f t="shared" si="2"/>
        <v/>
      </c>
      <c r="Q17" s="14"/>
      <c r="R17" s="36" t="str">
        <f t="shared" si="3"/>
        <v/>
      </c>
      <c r="S17" s="37" t="str">
        <f t="shared" si="4"/>
        <v/>
      </c>
      <c r="T17" s="38" t="str">
        <f t="shared" si="5"/>
        <v/>
      </c>
      <c r="U17" s="144" t="str">
        <f t="shared" si="6"/>
        <v/>
      </c>
      <c r="V17" s="145"/>
      <c r="W17" s="6"/>
      <c r="Y17" s="96"/>
      <c r="Z17" s="175"/>
    </row>
    <row r="18" spans="1:26" ht="14.45" customHeight="1" x14ac:dyDescent="0.25">
      <c r="A18" s="94">
        <v>12</v>
      </c>
      <c r="B18" s="55"/>
      <c r="C18" s="56"/>
      <c r="D18" s="34" t="str">
        <f>IF(C18="","",VLOOKUP(C18,Bewertungsschlüssel!$D$5:$E$20,2,1))</f>
        <v/>
      </c>
      <c r="E18" s="17"/>
      <c r="F18" s="24"/>
      <c r="G18" s="25"/>
      <c r="H18" s="26"/>
      <c r="I18" s="101"/>
      <c r="J18" s="116" t="str">
        <f t="shared" si="0"/>
        <v/>
      </c>
      <c r="K18" s="60"/>
      <c r="L18" s="111" t="str">
        <f t="shared" si="1"/>
        <v/>
      </c>
      <c r="M18" s="14"/>
      <c r="N18" s="63"/>
      <c r="O18" s="63"/>
      <c r="P18" s="113" t="str">
        <f t="shared" si="2"/>
        <v/>
      </c>
      <c r="Q18" s="14"/>
      <c r="R18" s="39" t="str">
        <f t="shared" si="3"/>
        <v/>
      </c>
      <c r="S18" s="40" t="str">
        <f t="shared" si="4"/>
        <v/>
      </c>
      <c r="T18" s="41" t="str">
        <f t="shared" si="5"/>
        <v/>
      </c>
      <c r="U18" s="142" t="str">
        <f t="shared" si="6"/>
        <v/>
      </c>
      <c r="V18" s="146"/>
      <c r="W18" s="6"/>
      <c r="Y18" s="96"/>
      <c r="Z18" s="175"/>
    </row>
    <row r="19" spans="1:26" ht="14.45" customHeight="1" x14ac:dyDescent="0.25">
      <c r="A19" s="94">
        <v>13</v>
      </c>
      <c r="B19" s="55"/>
      <c r="C19" s="56"/>
      <c r="D19" s="34" t="str">
        <f>IF(C19="","",VLOOKUP(C19,Bewertungsschlüssel!$D$5:$E$20,2,1))</f>
        <v/>
      </c>
      <c r="E19" s="17"/>
      <c r="F19" s="24"/>
      <c r="G19" s="25"/>
      <c r="H19" s="26"/>
      <c r="I19" s="101"/>
      <c r="J19" s="116" t="str">
        <f t="shared" si="0"/>
        <v/>
      </c>
      <c r="K19" s="60"/>
      <c r="L19" s="111" t="str">
        <f t="shared" si="1"/>
        <v/>
      </c>
      <c r="M19" s="14"/>
      <c r="N19" s="63"/>
      <c r="O19" s="63"/>
      <c r="P19" s="113" t="str">
        <f t="shared" si="2"/>
        <v/>
      </c>
      <c r="Q19" s="14"/>
      <c r="R19" s="39" t="str">
        <f t="shared" si="3"/>
        <v/>
      </c>
      <c r="S19" s="40" t="str">
        <f t="shared" si="4"/>
        <v/>
      </c>
      <c r="T19" s="41" t="str">
        <f t="shared" si="5"/>
        <v/>
      </c>
      <c r="U19" s="142" t="str">
        <f t="shared" si="6"/>
        <v/>
      </c>
      <c r="V19" s="146"/>
      <c r="W19" s="6"/>
      <c r="Y19" s="96"/>
      <c r="Z19" s="175"/>
    </row>
    <row r="20" spans="1:26" ht="14.45" customHeight="1" x14ac:dyDescent="0.25">
      <c r="A20" s="94">
        <v>14</v>
      </c>
      <c r="B20" s="55"/>
      <c r="C20" s="56"/>
      <c r="D20" s="34" t="str">
        <f>IF(C20="","",VLOOKUP(C20,Bewertungsschlüssel!$D$5:$E$20,2,1))</f>
        <v/>
      </c>
      <c r="E20" s="17"/>
      <c r="F20" s="24"/>
      <c r="G20" s="25"/>
      <c r="H20" s="26"/>
      <c r="I20" s="101"/>
      <c r="J20" s="116" t="str">
        <f t="shared" si="0"/>
        <v/>
      </c>
      <c r="K20" s="60"/>
      <c r="L20" s="111" t="str">
        <f t="shared" si="1"/>
        <v/>
      </c>
      <c r="M20" s="14"/>
      <c r="N20" s="63"/>
      <c r="O20" s="63"/>
      <c r="P20" s="113" t="str">
        <f t="shared" si="2"/>
        <v/>
      </c>
      <c r="Q20" s="14"/>
      <c r="R20" s="39" t="str">
        <f t="shared" si="3"/>
        <v/>
      </c>
      <c r="S20" s="40" t="str">
        <f t="shared" si="4"/>
        <v/>
      </c>
      <c r="T20" s="41" t="str">
        <f t="shared" si="5"/>
        <v/>
      </c>
      <c r="U20" s="142" t="str">
        <f t="shared" si="6"/>
        <v/>
      </c>
      <c r="V20" s="146"/>
      <c r="W20" s="6"/>
      <c r="Y20" s="96"/>
      <c r="Z20" s="175"/>
    </row>
    <row r="21" spans="1:26" ht="14.45" customHeight="1" thickBot="1" x14ac:dyDescent="0.3">
      <c r="A21" s="95">
        <v>15</v>
      </c>
      <c r="B21" s="57"/>
      <c r="C21" s="58"/>
      <c r="D21" s="35" t="str">
        <f>IF(C21="","",VLOOKUP(C21,Bewertungsschlüssel!$D$5:$E$20,2,1))</f>
        <v/>
      </c>
      <c r="E21" s="17"/>
      <c r="F21" s="27"/>
      <c r="G21" s="28"/>
      <c r="H21" s="29"/>
      <c r="I21" s="102"/>
      <c r="J21" s="117" t="str">
        <f t="shared" si="0"/>
        <v/>
      </c>
      <c r="K21" s="61"/>
      <c r="L21" s="112" t="str">
        <f t="shared" si="1"/>
        <v/>
      </c>
      <c r="M21" s="14"/>
      <c r="N21" s="64"/>
      <c r="O21" s="64"/>
      <c r="P21" s="114" t="str">
        <f t="shared" si="2"/>
        <v/>
      </c>
      <c r="Q21" s="14"/>
      <c r="R21" s="42" t="str">
        <f t="shared" si="3"/>
        <v/>
      </c>
      <c r="S21" s="43" t="str">
        <f t="shared" si="4"/>
        <v/>
      </c>
      <c r="T21" s="44" t="str">
        <f t="shared" si="5"/>
        <v/>
      </c>
      <c r="U21" s="143" t="str">
        <f t="shared" si="6"/>
        <v/>
      </c>
      <c r="V21" s="147"/>
      <c r="W21" s="6"/>
      <c r="Y21" s="96"/>
      <c r="Z21" s="98"/>
    </row>
    <row r="22" spans="1:26" ht="14.45" customHeight="1" x14ac:dyDescent="0.25">
      <c r="A22" s="93">
        <v>16</v>
      </c>
      <c r="B22" s="53"/>
      <c r="C22" s="54"/>
      <c r="D22" s="33" t="str">
        <f>IF(C22="","",VLOOKUP(C22,Bewertungsschlüssel!$D$5:$E$20,2,1))</f>
        <v/>
      </c>
      <c r="E22" s="17"/>
      <c r="F22" s="30"/>
      <c r="G22" s="31"/>
      <c r="H22" s="32"/>
      <c r="I22" s="100"/>
      <c r="J22" s="109" t="str">
        <f t="shared" si="0"/>
        <v/>
      </c>
      <c r="K22" s="59"/>
      <c r="L22" s="110" t="str">
        <f t="shared" si="1"/>
        <v/>
      </c>
      <c r="M22" s="14"/>
      <c r="N22" s="62"/>
      <c r="O22" s="62"/>
      <c r="P22" s="115" t="str">
        <f t="shared" si="2"/>
        <v/>
      </c>
      <c r="Q22" s="14"/>
      <c r="R22" s="160" t="str">
        <f t="shared" si="3"/>
        <v/>
      </c>
      <c r="S22" s="169" t="str">
        <f t="shared" si="4"/>
        <v/>
      </c>
      <c r="T22" s="170" t="str">
        <f t="shared" si="5"/>
        <v/>
      </c>
      <c r="U22" s="171" t="str">
        <f t="shared" si="6"/>
        <v/>
      </c>
      <c r="V22" s="145"/>
      <c r="W22" s="6"/>
      <c r="Y22" s="96"/>
      <c r="Z22" s="176" t="s">
        <v>70</v>
      </c>
    </row>
    <row r="23" spans="1:26" ht="14.45" customHeight="1" x14ac:dyDescent="0.25">
      <c r="A23" s="94">
        <v>17</v>
      </c>
      <c r="B23" s="55"/>
      <c r="C23" s="56"/>
      <c r="D23" s="34" t="str">
        <f>IF(C23="","",VLOOKUP(C23,Bewertungsschlüssel!$D$5:$E$20,2,1))</f>
        <v/>
      </c>
      <c r="E23" s="17"/>
      <c r="F23" s="24"/>
      <c r="G23" s="25"/>
      <c r="H23" s="26"/>
      <c r="I23" s="101"/>
      <c r="J23" s="116" t="str">
        <f t="shared" si="0"/>
        <v/>
      </c>
      <c r="K23" s="60"/>
      <c r="L23" s="111" t="str">
        <f t="shared" si="1"/>
        <v/>
      </c>
      <c r="M23" s="14"/>
      <c r="N23" s="63"/>
      <c r="O23" s="63"/>
      <c r="P23" s="113" t="str">
        <f t="shared" si="2"/>
        <v/>
      </c>
      <c r="Q23" s="14"/>
      <c r="R23" s="39" t="str">
        <f t="shared" si="3"/>
        <v/>
      </c>
      <c r="S23" s="40" t="str">
        <f t="shared" si="4"/>
        <v/>
      </c>
      <c r="T23" s="41" t="str">
        <f t="shared" si="5"/>
        <v/>
      </c>
      <c r="U23" s="172" t="str">
        <f t="shared" si="6"/>
        <v/>
      </c>
      <c r="V23" s="146"/>
      <c r="W23" s="6"/>
      <c r="Y23" s="96"/>
      <c r="Z23" s="176"/>
    </row>
    <row r="24" spans="1:26" ht="14.45" customHeight="1" x14ac:dyDescent="0.25">
      <c r="A24" s="94">
        <v>18</v>
      </c>
      <c r="B24" s="55"/>
      <c r="C24" s="56"/>
      <c r="D24" s="34" t="str">
        <f>IF(C24="","",VLOOKUP(C24,Bewertungsschlüssel!$D$5:$E$20,2,1))</f>
        <v/>
      </c>
      <c r="E24" s="17"/>
      <c r="F24" s="24"/>
      <c r="G24" s="25"/>
      <c r="H24" s="26"/>
      <c r="I24" s="101"/>
      <c r="J24" s="116" t="str">
        <f t="shared" si="0"/>
        <v/>
      </c>
      <c r="K24" s="60"/>
      <c r="L24" s="111" t="str">
        <f t="shared" si="1"/>
        <v/>
      </c>
      <c r="M24" s="14"/>
      <c r="N24" s="63"/>
      <c r="O24" s="63"/>
      <c r="P24" s="113" t="str">
        <f t="shared" si="2"/>
        <v/>
      </c>
      <c r="Q24" s="14"/>
      <c r="R24" s="161" t="str">
        <f t="shared" si="3"/>
        <v/>
      </c>
      <c r="S24" s="162" t="str">
        <f t="shared" si="4"/>
        <v/>
      </c>
      <c r="T24" s="163" t="str">
        <f t="shared" si="5"/>
        <v/>
      </c>
      <c r="U24" s="173" t="str">
        <f t="shared" si="6"/>
        <v/>
      </c>
      <c r="V24" s="146"/>
      <c r="W24" s="6"/>
      <c r="Y24" s="96"/>
      <c r="Z24" s="176"/>
    </row>
    <row r="25" spans="1:26" ht="14.45" customHeight="1" x14ac:dyDescent="0.25">
      <c r="A25" s="94">
        <v>19</v>
      </c>
      <c r="B25" s="55"/>
      <c r="C25" s="56"/>
      <c r="D25" s="152" t="str">
        <f>IF(C25="","",VLOOKUP(C25,Bewertungsschlüssel!$D$5:$E$20,2,1))</f>
        <v/>
      </c>
      <c r="E25" s="17"/>
      <c r="F25" s="24"/>
      <c r="G25" s="25"/>
      <c r="H25" s="26"/>
      <c r="I25" s="101"/>
      <c r="J25" s="116" t="str">
        <f t="shared" si="0"/>
        <v/>
      </c>
      <c r="K25" s="60"/>
      <c r="L25" s="111" t="str">
        <f t="shared" si="1"/>
        <v/>
      </c>
      <c r="M25" s="14"/>
      <c r="N25" s="63"/>
      <c r="O25" s="63"/>
      <c r="P25" s="155" t="str">
        <f t="shared" si="2"/>
        <v/>
      </c>
      <c r="Q25" s="14"/>
      <c r="R25" s="39" t="str">
        <f t="shared" si="3"/>
        <v/>
      </c>
      <c r="S25" s="40" t="str">
        <f t="shared" si="4"/>
        <v/>
      </c>
      <c r="T25" s="41" t="str">
        <f t="shared" si="5"/>
        <v/>
      </c>
      <c r="U25" s="172" t="str">
        <f t="shared" si="6"/>
        <v/>
      </c>
      <c r="V25" s="146"/>
      <c r="W25" s="6"/>
    </row>
    <row r="26" spans="1:26" ht="14.45" customHeight="1" thickBot="1" x14ac:dyDescent="0.3">
      <c r="A26" s="95">
        <v>20</v>
      </c>
      <c r="B26" s="57"/>
      <c r="C26" s="58"/>
      <c r="D26" s="153" t="str">
        <f>IF(C26="","",VLOOKUP(C26,Bewertungsschlüssel!$D$5:$E$20,2,1))</f>
        <v/>
      </c>
      <c r="E26" s="17"/>
      <c r="F26" s="24"/>
      <c r="G26" s="25"/>
      <c r="H26" s="26"/>
      <c r="I26" s="102"/>
      <c r="J26" s="116" t="str">
        <f t="shared" si="0"/>
        <v/>
      </c>
      <c r="K26" s="60"/>
      <c r="L26" s="111" t="str">
        <f t="shared" si="1"/>
        <v/>
      </c>
      <c r="M26" s="14"/>
      <c r="N26" s="63"/>
      <c r="O26" s="63"/>
      <c r="P26" s="157" t="str">
        <f t="shared" si="2"/>
        <v/>
      </c>
      <c r="Q26" s="14"/>
      <c r="R26" s="45" t="str">
        <f t="shared" si="3"/>
        <v/>
      </c>
      <c r="S26" s="46" t="str">
        <f t="shared" si="4"/>
        <v/>
      </c>
      <c r="T26" s="47" t="str">
        <f t="shared" si="5"/>
        <v/>
      </c>
      <c r="U26" s="141" t="str">
        <f t="shared" si="6"/>
        <v/>
      </c>
      <c r="V26" s="146"/>
      <c r="W26" s="6"/>
    </row>
    <row r="27" spans="1:26" ht="14.45" customHeight="1" x14ac:dyDescent="0.25">
      <c r="A27" s="93">
        <v>21</v>
      </c>
      <c r="B27" s="53"/>
      <c r="C27" s="54"/>
      <c r="D27" s="151" t="str">
        <f>IF(C27="","",VLOOKUP(C27,Bewertungsschlüssel!$D$5:$E$20,2,1))</f>
        <v/>
      </c>
      <c r="E27" s="17"/>
      <c r="F27" s="30"/>
      <c r="G27" s="31"/>
      <c r="H27" s="32"/>
      <c r="I27" s="100"/>
      <c r="J27" s="154" t="str">
        <f t="shared" si="0"/>
        <v/>
      </c>
      <c r="K27" s="59"/>
      <c r="L27" s="158" t="str">
        <f t="shared" si="1"/>
        <v/>
      </c>
      <c r="M27" s="14"/>
      <c r="N27" s="62"/>
      <c r="O27" s="62"/>
      <c r="P27" s="156" t="str">
        <f t="shared" si="2"/>
        <v/>
      </c>
      <c r="Q27" s="14"/>
      <c r="R27" s="36" t="str">
        <f t="shared" si="3"/>
        <v/>
      </c>
      <c r="S27" s="37" t="str">
        <f t="shared" si="4"/>
        <v/>
      </c>
      <c r="T27" s="38" t="str">
        <f t="shared" si="5"/>
        <v/>
      </c>
      <c r="U27" s="171" t="str">
        <f t="shared" si="6"/>
        <v/>
      </c>
      <c r="V27" s="145"/>
      <c r="W27" s="6"/>
    </row>
    <row r="28" spans="1:26" ht="14.45" customHeight="1" x14ac:dyDescent="0.25">
      <c r="A28" s="94">
        <v>22</v>
      </c>
      <c r="B28" s="55"/>
      <c r="C28" s="56"/>
      <c r="D28" s="151" t="str">
        <f>IF(C28="","",VLOOKUP(C28,Bewertungsschlüssel!$D$5:$E$20,2,1))</f>
        <v/>
      </c>
      <c r="E28" s="17"/>
      <c r="F28" s="24"/>
      <c r="G28" s="25"/>
      <c r="H28" s="26"/>
      <c r="I28" s="101"/>
      <c r="J28" s="164" t="str">
        <f t="shared" si="0"/>
        <v/>
      </c>
      <c r="K28" s="60"/>
      <c r="L28" s="167" t="str">
        <f t="shared" si="1"/>
        <v/>
      </c>
      <c r="M28" s="14"/>
      <c r="N28" s="63"/>
      <c r="O28" s="63"/>
      <c r="P28" s="113" t="str">
        <f t="shared" si="2"/>
        <v/>
      </c>
      <c r="Q28" s="14"/>
      <c r="R28" s="161" t="str">
        <f t="shared" si="3"/>
        <v/>
      </c>
      <c r="S28" s="162" t="str">
        <f t="shared" si="4"/>
        <v/>
      </c>
      <c r="T28" s="163" t="str">
        <f t="shared" si="5"/>
        <v/>
      </c>
      <c r="U28" s="172" t="str">
        <f t="shared" si="6"/>
        <v/>
      </c>
      <c r="V28" s="146"/>
      <c r="W28" s="6"/>
    </row>
    <row r="29" spans="1:26" ht="14.45" customHeight="1" x14ac:dyDescent="0.25">
      <c r="A29" s="94">
        <v>23</v>
      </c>
      <c r="B29" s="55"/>
      <c r="C29" s="56"/>
      <c r="D29" s="151" t="str">
        <f>IF(C29="","",VLOOKUP(C29,Bewertungsschlüssel!$D$5:$E$20,2,1))</f>
        <v/>
      </c>
      <c r="E29" s="17"/>
      <c r="F29" s="24"/>
      <c r="G29" s="25"/>
      <c r="H29" s="26"/>
      <c r="I29" s="101"/>
      <c r="J29" s="165" t="str">
        <f t="shared" si="0"/>
        <v/>
      </c>
      <c r="K29" s="60"/>
      <c r="L29" s="168" t="str">
        <f t="shared" si="1"/>
        <v/>
      </c>
      <c r="M29" s="14"/>
      <c r="N29" s="63"/>
      <c r="O29" s="63"/>
      <c r="P29" s="113" t="str">
        <f t="shared" si="2"/>
        <v/>
      </c>
      <c r="Q29" s="14"/>
      <c r="R29" s="39" t="str">
        <f t="shared" si="3"/>
        <v/>
      </c>
      <c r="S29" s="40" t="str">
        <f t="shared" si="4"/>
        <v/>
      </c>
      <c r="T29" s="41" t="str">
        <f t="shared" si="5"/>
        <v/>
      </c>
      <c r="U29" s="173" t="str">
        <f t="shared" si="6"/>
        <v/>
      </c>
      <c r="V29" s="146"/>
      <c r="W29" s="6"/>
    </row>
    <row r="30" spans="1:26" ht="14.45" customHeight="1" x14ac:dyDescent="0.25">
      <c r="A30" s="94">
        <v>24</v>
      </c>
      <c r="B30" s="55"/>
      <c r="C30" s="56"/>
      <c r="D30" s="151" t="str">
        <f>IF(C30="","",VLOOKUP(C30,Bewertungsschlüssel!$D$5:$E$20,2,1))</f>
        <v/>
      </c>
      <c r="E30" s="17"/>
      <c r="F30" s="24"/>
      <c r="G30" s="25"/>
      <c r="H30" s="26"/>
      <c r="I30" s="101"/>
      <c r="J30" s="165" t="str">
        <f t="shared" si="0"/>
        <v/>
      </c>
      <c r="K30" s="60"/>
      <c r="L30" s="167" t="str">
        <f t="shared" si="1"/>
        <v/>
      </c>
      <c r="M30" s="14"/>
      <c r="N30" s="63"/>
      <c r="O30" s="63"/>
      <c r="P30" s="113" t="str">
        <f t="shared" si="2"/>
        <v/>
      </c>
      <c r="Q30" s="14"/>
      <c r="R30" s="39" t="str">
        <f t="shared" si="3"/>
        <v/>
      </c>
      <c r="S30" s="40" t="str">
        <f t="shared" si="4"/>
        <v/>
      </c>
      <c r="T30" s="41" t="str">
        <f t="shared" si="5"/>
        <v/>
      </c>
      <c r="U30" s="172" t="str">
        <f t="shared" si="6"/>
        <v/>
      </c>
      <c r="V30" s="146"/>
      <c r="W30" s="6"/>
    </row>
    <row r="31" spans="1:26" ht="14.45" customHeight="1" thickBot="1" x14ac:dyDescent="0.3">
      <c r="A31" s="95">
        <v>25</v>
      </c>
      <c r="B31" s="57"/>
      <c r="C31" s="58"/>
      <c r="D31" s="151" t="str">
        <f>IF(C31="","",VLOOKUP(C31,Bewertungsschlüssel!$D$5:$E$20,2,1))</f>
        <v/>
      </c>
      <c r="E31" s="17"/>
      <c r="F31" s="27"/>
      <c r="G31" s="28"/>
      <c r="H31" s="29"/>
      <c r="I31" s="102"/>
      <c r="J31" s="166" t="str">
        <f t="shared" si="0"/>
        <v/>
      </c>
      <c r="K31" s="61"/>
      <c r="L31" s="159" t="str">
        <f t="shared" si="1"/>
        <v/>
      </c>
      <c r="M31" s="14"/>
      <c r="N31" s="64"/>
      <c r="O31" s="64"/>
      <c r="P31" s="113" t="str">
        <f t="shared" si="2"/>
        <v/>
      </c>
      <c r="Q31" s="14"/>
      <c r="R31" s="45" t="str">
        <f t="shared" si="3"/>
        <v/>
      </c>
      <c r="S31" s="46" t="str">
        <f t="shared" si="4"/>
        <v/>
      </c>
      <c r="T31" s="47" t="str">
        <f t="shared" si="5"/>
        <v/>
      </c>
      <c r="U31" s="141" t="str">
        <f t="shared" si="6"/>
        <v/>
      </c>
      <c r="V31" s="147"/>
      <c r="W31" s="6"/>
    </row>
    <row r="32" spans="1:26" ht="14.45" customHeight="1" x14ac:dyDescent="0.25">
      <c r="A32" s="93">
        <v>26</v>
      </c>
      <c r="B32" s="53"/>
      <c r="C32" s="54"/>
      <c r="D32" s="33" t="str">
        <f>IF(C32="","",VLOOKUP(C32,Bewertungsschlüssel!$D$5:$E$20,2,1))</f>
        <v/>
      </c>
      <c r="E32" s="17"/>
      <c r="F32" s="21"/>
      <c r="G32" s="22"/>
      <c r="H32" s="23"/>
      <c r="I32" s="103"/>
      <c r="J32" s="109" t="str">
        <f t="shared" si="0"/>
        <v/>
      </c>
      <c r="K32" s="59"/>
      <c r="L32" s="110" t="str">
        <f t="shared" si="1"/>
        <v/>
      </c>
      <c r="M32" s="14"/>
      <c r="N32" s="62"/>
      <c r="O32" s="62"/>
      <c r="P32" s="115" t="str">
        <f t="shared" si="2"/>
        <v/>
      </c>
      <c r="Q32" s="14"/>
      <c r="R32" s="36" t="str">
        <f t="shared" si="3"/>
        <v/>
      </c>
      <c r="S32" s="37" t="str">
        <f t="shared" si="4"/>
        <v/>
      </c>
      <c r="T32" s="38" t="str">
        <f t="shared" si="5"/>
        <v/>
      </c>
      <c r="U32" s="144" t="str">
        <f t="shared" si="6"/>
        <v/>
      </c>
      <c r="V32" s="145"/>
      <c r="W32" s="6"/>
    </row>
    <row r="33" spans="1:23" ht="14.45" customHeight="1" x14ac:dyDescent="0.25">
      <c r="A33" s="94">
        <v>27</v>
      </c>
      <c r="B33" s="55"/>
      <c r="C33" s="56"/>
      <c r="D33" s="34" t="str">
        <f>IF(C33="","",VLOOKUP(C33,Bewertungsschlüssel!$D$5:$E$20,2,1))</f>
        <v/>
      </c>
      <c r="E33" s="17"/>
      <c r="F33" s="24"/>
      <c r="G33" s="25"/>
      <c r="H33" s="26"/>
      <c r="I33" s="101"/>
      <c r="J33" s="116" t="str">
        <f t="shared" si="0"/>
        <v/>
      </c>
      <c r="K33" s="60"/>
      <c r="L33" s="111" t="str">
        <f t="shared" si="1"/>
        <v/>
      </c>
      <c r="M33" s="14"/>
      <c r="N33" s="63"/>
      <c r="O33" s="63"/>
      <c r="P33" s="113" t="str">
        <f t="shared" si="2"/>
        <v/>
      </c>
      <c r="Q33" s="14"/>
      <c r="R33" s="39" t="str">
        <f t="shared" si="3"/>
        <v/>
      </c>
      <c r="S33" s="40" t="str">
        <f t="shared" si="4"/>
        <v/>
      </c>
      <c r="T33" s="41" t="str">
        <f t="shared" si="5"/>
        <v/>
      </c>
      <c r="U33" s="142" t="str">
        <f t="shared" si="6"/>
        <v/>
      </c>
      <c r="V33" s="146"/>
      <c r="W33" s="6"/>
    </row>
    <row r="34" spans="1:23" ht="14.45" customHeight="1" x14ac:dyDescent="0.25">
      <c r="A34" s="94">
        <v>28</v>
      </c>
      <c r="B34" s="55"/>
      <c r="C34" s="56"/>
      <c r="D34" s="34" t="str">
        <f>IF(C34="","",VLOOKUP(C34,Bewertungsschlüssel!$D$5:$E$20,2,1))</f>
        <v/>
      </c>
      <c r="E34" s="17"/>
      <c r="F34" s="24"/>
      <c r="G34" s="25"/>
      <c r="H34" s="26"/>
      <c r="I34" s="101"/>
      <c r="J34" s="116" t="str">
        <f t="shared" si="0"/>
        <v/>
      </c>
      <c r="K34" s="60"/>
      <c r="L34" s="111" t="str">
        <f t="shared" si="1"/>
        <v/>
      </c>
      <c r="M34" s="14"/>
      <c r="N34" s="63"/>
      <c r="O34" s="63"/>
      <c r="P34" s="113" t="str">
        <f t="shared" si="2"/>
        <v/>
      </c>
      <c r="Q34" s="14"/>
      <c r="R34" s="39" t="str">
        <f t="shared" si="3"/>
        <v/>
      </c>
      <c r="S34" s="40" t="str">
        <f t="shared" si="4"/>
        <v/>
      </c>
      <c r="T34" s="41" t="str">
        <f t="shared" si="5"/>
        <v/>
      </c>
      <c r="U34" s="142" t="str">
        <f t="shared" si="6"/>
        <v/>
      </c>
      <c r="V34" s="146"/>
      <c r="W34" s="6"/>
    </row>
    <row r="35" spans="1:23" ht="14.45" customHeight="1" x14ac:dyDescent="0.25">
      <c r="A35" s="94">
        <v>29</v>
      </c>
      <c r="B35" s="55"/>
      <c r="C35" s="56"/>
      <c r="D35" s="34" t="str">
        <f>IF(C35="","",VLOOKUP(C35,Bewertungsschlüssel!$D$5:$E$20,2,1))</f>
        <v/>
      </c>
      <c r="E35" s="17"/>
      <c r="F35" s="24"/>
      <c r="G35" s="25"/>
      <c r="H35" s="26"/>
      <c r="I35" s="101"/>
      <c r="J35" s="116" t="str">
        <f t="shared" si="0"/>
        <v/>
      </c>
      <c r="K35" s="60"/>
      <c r="L35" s="111" t="str">
        <f t="shared" si="1"/>
        <v/>
      </c>
      <c r="M35" s="14"/>
      <c r="N35" s="63"/>
      <c r="O35" s="63"/>
      <c r="P35" s="113" t="str">
        <f t="shared" si="2"/>
        <v/>
      </c>
      <c r="Q35" s="14"/>
      <c r="R35" s="39" t="str">
        <f t="shared" si="3"/>
        <v/>
      </c>
      <c r="S35" s="40" t="str">
        <f t="shared" si="4"/>
        <v/>
      </c>
      <c r="T35" s="41" t="str">
        <f t="shared" si="5"/>
        <v/>
      </c>
      <c r="U35" s="142" t="str">
        <f t="shared" si="6"/>
        <v/>
      </c>
      <c r="V35" s="146"/>
      <c r="W35" s="6"/>
    </row>
    <row r="36" spans="1:23" ht="14.45" customHeight="1" thickBot="1" x14ac:dyDescent="0.3">
      <c r="A36" s="95">
        <v>30</v>
      </c>
      <c r="B36" s="57"/>
      <c r="C36" s="58"/>
      <c r="D36" s="35" t="str">
        <f>IF(C36="","",VLOOKUP(C36,Bewertungsschlüssel!$D$5:$E$20,2,1))</f>
        <v/>
      </c>
      <c r="E36" s="17"/>
      <c r="F36" s="27"/>
      <c r="G36" s="28"/>
      <c r="H36" s="29"/>
      <c r="I36" s="102"/>
      <c r="J36" s="117" t="str">
        <f t="shared" si="0"/>
        <v/>
      </c>
      <c r="K36" s="61"/>
      <c r="L36" s="112" t="str">
        <f t="shared" si="1"/>
        <v/>
      </c>
      <c r="M36" s="14"/>
      <c r="N36" s="64"/>
      <c r="O36" s="64"/>
      <c r="P36" s="114" t="str">
        <f t="shared" si="2"/>
        <v/>
      </c>
      <c r="Q36" s="14"/>
      <c r="R36" s="42" t="str">
        <f t="shared" si="3"/>
        <v/>
      </c>
      <c r="S36" s="43" t="str">
        <f t="shared" si="4"/>
        <v/>
      </c>
      <c r="T36" s="44" t="str">
        <f t="shared" si="5"/>
        <v/>
      </c>
      <c r="U36" s="143" t="str">
        <f t="shared" si="6"/>
        <v/>
      </c>
      <c r="V36" s="147"/>
      <c r="W36" s="6"/>
    </row>
    <row r="37" spans="1:23" ht="19.5" customHeight="1" thickBot="1" x14ac:dyDescent="0.3">
      <c r="A37" s="174" t="s">
        <v>60</v>
      </c>
      <c r="B37" s="174"/>
      <c r="C37" s="119" t="str">
        <f>IF(ISERROR(AVERAGE(C7:C36)),"",AVERAGE(C7:C36))</f>
        <v/>
      </c>
      <c r="D37" s="119" t="str">
        <f t="shared" ref="D37:V37" si="7">IF(ISERROR(AVERAGE(D7:D36)),"",AVERAGE(D7:D36))</f>
        <v/>
      </c>
      <c r="E37" s="120"/>
      <c r="F37" s="121" t="str">
        <f t="shared" si="7"/>
        <v/>
      </c>
      <c r="G37" s="122" t="str">
        <f t="shared" si="7"/>
        <v/>
      </c>
      <c r="H37" s="122" t="str">
        <f t="shared" si="7"/>
        <v/>
      </c>
      <c r="I37" s="123" t="str">
        <f t="shared" si="7"/>
        <v/>
      </c>
      <c r="J37" s="124" t="str">
        <f t="shared" si="7"/>
        <v/>
      </c>
      <c r="K37" s="124" t="str">
        <f t="shared" si="7"/>
        <v/>
      </c>
      <c r="L37" s="124" t="str">
        <f t="shared" si="7"/>
        <v/>
      </c>
      <c r="M37" s="120"/>
      <c r="N37" s="119" t="str">
        <f t="shared" si="7"/>
        <v/>
      </c>
      <c r="O37" s="119" t="str">
        <f t="shared" si="7"/>
        <v/>
      </c>
      <c r="P37" s="124" t="str">
        <f t="shared" si="7"/>
        <v/>
      </c>
      <c r="Q37" s="120"/>
      <c r="R37" s="138"/>
      <c r="S37" s="139"/>
      <c r="T37" s="139"/>
      <c r="U37" s="140"/>
      <c r="V37" s="125" t="str">
        <f t="shared" si="7"/>
        <v/>
      </c>
    </row>
    <row r="38" spans="1:23" x14ac:dyDescent="0.25">
      <c r="A38" s="106"/>
      <c r="B38" s="106"/>
    </row>
  </sheetData>
  <mergeCells count="27">
    <mergeCell ref="Z10:Z11"/>
    <mergeCell ref="R3:V3"/>
    <mergeCell ref="H1:I1"/>
    <mergeCell ref="X8:Y8"/>
    <mergeCell ref="X7:Y7"/>
    <mergeCell ref="U4:U6"/>
    <mergeCell ref="C3:D3"/>
    <mergeCell ref="N3:P3"/>
    <mergeCell ref="C4:C5"/>
    <mergeCell ref="F3:L3"/>
    <mergeCell ref="A1:D1"/>
    <mergeCell ref="A37:B37"/>
    <mergeCell ref="Z13:Z20"/>
    <mergeCell ref="Z22:Z24"/>
    <mergeCell ref="A3:B4"/>
    <mergeCell ref="P5:P6"/>
    <mergeCell ref="S4:S5"/>
    <mergeCell ref="T4:T5"/>
    <mergeCell ref="V4:V6"/>
    <mergeCell ref="N5:N6"/>
    <mergeCell ref="O5:O6"/>
    <mergeCell ref="R4:R5"/>
    <mergeCell ref="J5:J6"/>
    <mergeCell ref="K5:K6"/>
    <mergeCell ref="L5:L6"/>
    <mergeCell ref="D4:D6"/>
    <mergeCell ref="F4:I4"/>
  </mergeCells>
  <conditionalFormatting sqref="F6:I6">
    <cfRule type="expression" dxfId="5" priority="5" stopIfTrue="1">
      <formula>SUM($F$6:$I$6)&lt;&gt;1</formula>
    </cfRule>
  </conditionalFormatting>
  <conditionalFormatting sqref="J4:K4">
    <cfRule type="expression" dxfId="4" priority="4" stopIfTrue="1">
      <formula>($J$4+$K$4)&lt;&gt;1</formula>
    </cfRule>
  </conditionalFormatting>
  <conditionalFormatting sqref="N4:O4">
    <cfRule type="expression" dxfId="3" priority="3" stopIfTrue="1">
      <formula>($N$4+$O$4)&lt;&gt;1</formula>
    </cfRule>
  </conditionalFormatting>
  <conditionalFormatting sqref="R6:T6">
    <cfRule type="expression" dxfId="2" priority="2" stopIfTrue="1">
      <formula>($R$6+$S$6+$T$6)&lt;&gt;1</formula>
    </cfRule>
  </conditionalFormatting>
  <conditionalFormatting sqref="F7:I36">
    <cfRule type="expression" dxfId="1" priority="1" stopIfTrue="1">
      <formula>F$5=""</formula>
    </cfRule>
  </conditionalFormatting>
  <conditionalFormatting sqref="A3">
    <cfRule type="expression" dxfId="0" priority="10" stopIfTrue="1">
      <formula>OR((J4+K4)&lt;&gt;1,(N4+O4)&lt;&gt;1,(R6+S6+T6)&lt;&gt;1,SUM(F6:I6)&lt;&gt;1)</formula>
    </cfRule>
  </conditionalFormatting>
  <dataValidations count="2">
    <dataValidation type="decimal" allowBlank="1" showInputMessage="1" showErrorMessage="1" errorTitle="BE nicht möglich" error="Maximalwert beachten" sqref="C7:C36">
      <formula1>0</formula1>
      <formula2>$C$6</formula2>
    </dataValidation>
    <dataValidation type="whole" allowBlank="1" showInputMessage="1" showErrorMessage="1" errorTitle="ungültige Notenpunkte" error="Notenpunkte müssen zwischen 00 und 15 liegen!" sqref="F7:I36 N7:O36 K7:K36">
      <formula1>0</formula1>
      <formula2>15</formula2>
    </dataValidation>
  </dataValidations>
  <printOptions horizontalCentered="1" verticalCentered="1"/>
  <pageMargins left="0.31496062992125984" right="0.31496062992125984" top="0.39370078740157483" bottom="0.31496062992125984" header="0.31496062992125984" footer="0.31496062992125984"/>
  <pageSetup paperSize="9" orientation="landscape" r:id="rId1"/>
  <ignoredErrors>
    <ignoredError sqref="C37 F37:I3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workbookViewId="0">
      <selection activeCell="K26" sqref="K26"/>
    </sheetView>
  </sheetViews>
  <sheetFormatPr baseColWidth="10" defaultRowHeight="15" x14ac:dyDescent="0.25"/>
  <cols>
    <col min="1" max="1" width="2.85546875" customWidth="1"/>
    <col min="2" max="8" width="10.42578125" customWidth="1"/>
  </cols>
  <sheetData>
    <row r="1" spans="2:8" x14ac:dyDescent="0.25">
      <c r="B1" t="s">
        <v>57</v>
      </c>
    </row>
    <row r="2" spans="2:8" ht="18.75" x14ac:dyDescent="0.3">
      <c r="B2" s="9" t="s">
        <v>7</v>
      </c>
      <c r="C2" s="11">
        <f>Kurs!C6</f>
        <v>25</v>
      </c>
      <c r="D2" t="s">
        <v>5</v>
      </c>
    </row>
    <row r="4" spans="2:8" ht="52.5" customHeight="1" x14ac:dyDescent="0.25">
      <c r="B4" s="12" t="s">
        <v>6</v>
      </c>
      <c r="C4" s="12" t="s">
        <v>63</v>
      </c>
      <c r="D4" s="107" t="s">
        <v>8</v>
      </c>
      <c r="E4" s="107" t="s">
        <v>4</v>
      </c>
      <c r="G4" s="12" t="s">
        <v>61</v>
      </c>
      <c r="H4" s="12" t="s">
        <v>62</v>
      </c>
    </row>
    <row r="5" spans="2:8" x14ac:dyDescent="0.25">
      <c r="B5" s="13">
        <v>0</v>
      </c>
      <c r="C5" s="10">
        <f>B5*$C$2</f>
        <v>0</v>
      </c>
      <c r="D5" s="108">
        <f>ROUNDUP(C5,0)</f>
        <v>0</v>
      </c>
      <c r="E5" s="108">
        <v>0</v>
      </c>
      <c r="G5" s="13">
        <v>0</v>
      </c>
      <c r="H5" s="13">
        <v>0</v>
      </c>
    </row>
    <row r="6" spans="2:8" x14ac:dyDescent="0.25">
      <c r="B6" s="13">
        <v>0.2</v>
      </c>
      <c r="C6" s="10">
        <f t="shared" ref="C6:C20" si="0">B6*$C$2</f>
        <v>5</v>
      </c>
      <c r="D6" s="108">
        <f t="shared" ref="D6:D20" si="1">ROUNDUP(C6,0)</f>
        <v>5</v>
      </c>
      <c r="E6" s="108">
        <v>1</v>
      </c>
      <c r="G6" s="13">
        <v>0.2</v>
      </c>
      <c r="H6" s="13">
        <v>0.2</v>
      </c>
    </row>
    <row r="7" spans="2:8" x14ac:dyDescent="0.25">
      <c r="B7" s="13">
        <v>0.27</v>
      </c>
      <c r="C7" s="10">
        <f t="shared" si="0"/>
        <v>6.75</v>
      </c>
      <c r="D7" s="108">
        <f t="shared" si="1"/>
        <v>7</v>
      </c>
      <c r="E7" s="108">
        <v>2</v>
      </c>
      <c r="G7" s="13">
        <v>0.3</v>
      </c>
      <c r="H7" s="13">
        <v>0.27</v>
      </c>
    </row>
    <row r="8" spans="2:8" x14ac:dyDescent="0.25">
      <c r="B8" s="13">
        <v>0.33</v>
      </c>
      <c r="C8" s="10">
        <f t="shared" si="0"/>
        <v>8.25</v>
      </c>
      <c r="D8" s="108">
        <f t="shared" si="1"/>
        <v>9</v>
      </c>
      <c r="E8" s="108">
        <v>3</v>
      </c>
      <c r="G8" s="13">
        <v>0.4</v>
      </c>
      <c r="H8" s="13">
        <v>0.33</v>
      </c>
    </row>
    <row r="9" spans="2:8" x14ac:dyDescent="0.25">
      <c r="B9" s="13">
        <v>0.4</v>
      </c>
      <c r="C9" s="10">
        <f t="shared" si="0"/>
        <v>10</v>
      </c>
      <c r="D9" s="108">
        <f t="shared" si="1"/>
        <v>10</v>
      </c>
      <c r="E9" s="108">
        <v>4</v>
      </c>
      <c r="G9" s="13">
        <v>0.45</v>
      </c>
      <c r="H9" s="13">
        <v>0.4</v>
      </c>
    </row>
    <row r="10" spans="2:8" x14ac:dyDescent="0.25">
      <c r="B10" s="13">
        <v>0.45</v>
      </c>
      <c r="C10" s="10">
        <f t="shared" si="0"/>
        <v>11.25</v>
      </c>
      <c r="D10" s="108">
        <f t="shared" si="1"/>
        <v>12</v>
      </c>
      <c r="E10" s="108">
        <v>5</v>
      </c>
      <c r="G10" s="13">
        <v>0.5</v>
      </c>
      <c r="H10" s="13">
        <v>0.45</v>
      </c>
    </row>
    <row r="11" spans="2:8" x14ac:dyDescent="0.25">
      <c r="B11" s="13">
        <v>0.5</v>
      </c>
      <c r="C11" s="10">
        <f t="shared" si="0"/>
        <v>12.5</v>
      </c>
      <c r="D11" s="108">
        <f t="shared" si="1"/>
        <v>13</v>
      </c>
      <c r="E11" s="108">
        <v>6</v>
      </c>
      <c r="G11" s="13">
        <v>0.55000000000000004</v>
      </c>
      <c r="H11" s="13">
        <v>0.5</v>
      </c>
    </row>
    <row r="12" spans="2:8" x14ac:dyDescent="0.25">
      <c r="B12" s="13">
        <v>0.55000000000000004</v>
      </c>
      <c r="C12" s="10">
        <f t="shared" si="0"/>
        <v>13.750000000000002</v>
      </c>
      <c r="D12" s="108">
        <f t="shared" si="1"/>
        <v>14</v>
      </c>
      <c r="E12" s="108">
        <v>7</v>
      </c>
      <c r="G12" s="13">
        <v>0.6</v>
      </c>
      <c r="H12" s="13">
        <v>0.55000000000000004</v>
      </c>
    </row>
    <row r="13" spans="2:8" x14ac:dyDescent="0.25">
      <c r="B13" s="13">
        <v>0.6</v>
      </c>
      <c r="C13" s="10">
        <f t="shared" si="0"/>
        <v>15</v>
      </c>
      <c r="D13" s="108">
        <f t="shared" si="1"/>
        <v>15</v>
      </c>
      <c r="E13" s="108">
        <v>8</v>
      </c>
      <c r="G13" s="13">
        <v>0.65</v>
      </c>
      <c r="H13" s="13">
        <v>0.6</v>
      </c>
    </row>
    <row r="14" spans="2:8" x14ac:dyDescent="0.25">
      <c r="B14" s="13">
        <v>0.65</v>
      </c>
      <c r="C14" s="10">
        <f t="shared" si="0"/>
        <v>16.25</v>
      </c>
      <c r="D14" s="108">
        <f t="shared" si="1"/>
        <v>17</v>
      </c>
      <c r="E14" s="108">
        <v>9</v>
      </c>
      <c r="G14" s="13">
        <v>0.7</v>
      </c>
      <c r="H14" s="13">
        <v>0.65</v>
      </c>
    </row>
    <row r="15" spans="2:8" x14ac:dyDescent="0.25">
      <c r="B15" s="13">
        <v>0.7</v>
      </c>
      <c r="C15" s="10">
        <f t="shared" si="0"/>
        <v>17.5</v>
      </c>
      <c r="D15" s="108">
        <f t="shared" si="1"/>
        <v>18</v>
      </c>
      <c r="E15" s="108">
        <v>10</v>
      </c>
      <c r="G15" s="13">
        <v>0.75</v>
      </c>
      <c r="H15" s="13">
        <v>0.7</v>
      </c>
    </row>
    <row r="16" spans="2:8" x14ac:dyDescent="0.25">
      <c r="B16" s="13">
        <v>0.75</v>
      </c>
      <c r="C16" s="10">
        <f t="shared" si="0"/>
        <v>18.75</v>
      </c>
      <c r="D16" s="108">
        <f t="shared" si="1"/>
        <v>19</v>
      </c>
      <c r="E16" s="108">
        <v>11</v>
      </c>
      <c r="G16" s="13">
        <v>0.8</v>
      </c>
      <c r="H16" s="13">
        <v>0.75</v>
      </c>
    </row>
    <row r="17" spans="2:8" x14ac:dyDescent="0.25">
      <c r="B17" s="13">
        <v>0.8</v>
      </c>
      <c r="C17" s="10">
        <f t="shared" si="0"/>
        <v>20</v>
      </c>
      <c r="D17" s="108">
        <f t="shared" si="1"/>
        <v>20</v>
      </c>
      <c r="E17" s="108">
        <v>12</v>
      </c>
      <c r="G17" s="13">
        <v>0.85</v>
      </c>
      <c r="H17" s="13">
        <v>0.8</v>
      </c>
    </row>
    <row r="18" spans="2:8" x14ac:dyDescent="0.25">
      <c r="B18" s="13">
        <v>0.85</v>
      </c>
      <c r="C18" s="10">
        <f t="shared" si="0"/>
        <v>21.25</v>
      </c>
      <c r="D18" s="108">
        <f t="shared" si="1"/>
        <v>22</v>
      </c>
      <c r="E18" s="108">
        <v>13</v>
      </c>
      <c r="G18" s="13">
        <v>0.9</v>
      </c>
      <c r="H18" s="13">
        <v>0.85</v>
      </c>
    </row>
    <row r="19" spans="2:8" x14ac:dyDescent="0.25">
      <c r="B19" s="13">
        <v>0.9</v>
      </c>
      <c r="C19" s="10">
        <f t="shared" si="0"/>
        <v>22.5</v>
      </c>
      <c r="D19" s="108">
        <f t="shared" si="1"/>
        <v>23</v>
      </c>
      <c r="E19" s="108">
        <v>14</v>
      </c>
      <c r="G19" s="13">
        <v>0.95</v>
      </c>
      <c r="H19" s="13">
        <v>0.9</v>
      </c>
    </row>
    <row r="20" spans="2:8" x14ac:dyDescent="0.25">
      <c r="B20" s="13">
        <v>0.95</v>
      </c>
      <c r="C20" s="10">
        <f t="shared" si="0"/>
        <v>23.75</v>
      </c>
      <c r="D20" s="108">
        <f t="shared" si="1"/>
        <v>24</v>
      </c>
      <c r="E20" s="108">
        <v>15</v>
      </c>
      <c r="G20" s="13">
        <v>1</v>
      </c>
      <c r="H20" s="13">
        <v>0.95</v>
      </c>
    </row>
    <row r="22" spans="2:8" x14ac:dyDescent="0.25">
      <c r="C22" t="s">
        <v>64</v>
      </c>
    </row>
    <row r="23" spans="2:8" ht="30" x14ac:dyDescent="0.25">
      <c r="C23" s="12" t="s">
        <v>63</v>
      </c>
      <c r="D23" s="107" t="s">
        <v>8</v>
      </c>
    </row>
    <row r="24" spans="2:8" x14ac:dyDescent="0.25">
      <c r="C24" s="10">
        <f>B24*$C$2</f>
        <v>0</v>
      </c>
      <c r="D24" s="108">
        <f>ROUNDUP(C24,0)</f>
        <v>0</v>
      </c>
    </row>
    <row r="26" spans="2:8" ht="30" x14ac:dyDescent="0.25">
      <c r="C26" s="12" t="s">
        <v>8</v>
      </c>
      <c r="D26" s="107" t="s">
        <v>63</v>
      </c>
    </row>
    <row r="27" spans="2:8" x14ac:dyDescent="0.25">
      <c r="C27" s="10">
        <f>ROUNDUP(D27,0)</f>
        <v>0</v>
      </c>
      <c r="D27" s="108">
        <f>B27*$C$2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_Gutachtendaten</vt:lpstr>
      <vt:lpstr>Kurs</vt:lpstr>
      <vt:lpstr>Bewertungsschlüssel</vt:lpstr>
      <vt:lpstr>Kurs!Druckbereich</vt:lpstr>
    </vt:vector>
  </TitlesOfParts>
  <Company>LISA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Bouillon, Oliver;Björn-S. Brockhoff;Heike Piornak-Sommerweiß</dc:creator>
  <cp:lastModifiedBy>Hanson, Marianne</cp:lastModifiedBy>
  <cp:lastPrinted>2023-08-29T10:47:06Z</cp:lastPrinted>
  <dcterms:created xsi:type="dcterms:W3CDTF">2016-11-29T09:51:06Z</dcterms:created>
  <dcterms:modified xsi:type="dcterms:W3CDTF">2023-10-24T16:14:54Z</dcterms:modified>
</cp:coreProperties>
</file>