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1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<sst xmlns="http://schemas.openxmlformats.org/spreadsheetml/2006/main" count="52" uniqueCount="47">
  <si>
    <t>Ausgaben</t>
  </si>
  <si>
    <t>Monat</t>
  </si>
  <si>
    <t>Jahr</t>
  </si>
  <si>
    <t>Miete (kalt)</t>
  </si>
  <si>
    <t>Nebenkosten</t>
  </si>
  <si>
    <t>Werbung</t>
  </si>
  <si>
    <t>Strom</t>
  </si>
  <si>
    <t>Büromaterialien</t>
  </si>
  <si>
    <t>Versicherung</t>
  </si>
  <si>
    <t>Einnahmen</t>
  </si>
  <si>
    <t>Summe</t>
  </si>
  <si>
    <t>Kredit</t>
  </si>
  <si>
    <t>Kurzreisen (ganzjährig)</t>
  </si>
  <si>
    <t>Kurzreisen (Ostern))</t>
  </si>
  <si>
    <t>Kurzreisen (Pfingsten)</t>
  </si>
  <si>
    <t>Kurzreisen (Herbst)</t>
  </si>
  <si>
    <t>Langreisen</t>
  </si>
  <si>
    <t>(Juli/August)</t>
  </si>
  <si>
    <t>(Februar)</t>
  </si>
  <si>
    <t>Provision</t>
  </si>
  <si>
    <t>Reisende</t>
  </si>
  <si>
    <t>Anzahl</t>
  </si>
  <si>
    <t>Preis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</si>
  <si>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</si>
  <si>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</si>
  <si>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</si>
  <si>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</si>
  <si>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</si>
  <si>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</si>
  <si>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</si>
  <si>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</si>
  <si>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</si>
  <si>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</si>
  <si>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</si>
  <si>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</si>
  <si>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Langreisen (ganzjährig)</t>
  </si>
  <si>
    <t>Umsatz</t>
  </si>
  <si>
    <t>Gewinn</t>
  </si>
  <si>
    <t>Steuersatz</t>
  </si>
  <si>
    <t>Gehalt des Chefs</t>
  </si>
  <si>
    <t>Einnahmen-Ausgabe im Jahr</t>
  </si>
  <si>
    <t>Einnahmen-Ausgaben im Monat</t>
  </si>
  <si>
    <t>Einahmen -Ausgaben kummulativ</t>
  </si>
  <si>
    <t>Gewinn (kummuliert)</t>
  </si>
  <si>
    <t>Kurzreisen (Weihnachten)</t>
  </si>
  <si>
    <t>Mitarbeiter 1</t>
  </si>
  <si>
    <t>Mitarbeiter 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</si>
</sst>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9" fontId="5" fillId="0" borderId="0" xfId="0" applyNumberFormat="1" applyFont="1" applyAlignment="1">
      <alignment/>
    </xf>
    <xf numFmtId="0" fontId="0" fillId="3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6">
      <selection activeCell="H10" sqref="H10"/>
    </sheetView>
  </sheetViews>
  <sheetFormatPr defaultColWidth="11.421875" defaultRowHeight="12.75"/>
  <cols>
    <col min="1" max="1" width="14.28125" style="0" customWidth="1"/>
  </cols>
  <sheetData>
    <row r="1" spans="1:5" ht="18">
      <c r="A1" s="1" t="s">
        <v>0</v>
      </c>
      <c r="E1" s="1" t="s">
        <v>9</v>
      </c>
    </row>
    <row r="2" spans="1:5" ht="18">
      <c r="A2" s="1"/>
      <c r="E2" s="1"/>
    </row>
    <row r="3" spans="1:3" ht="12.75">
      <c r="A3" s="6"/>
      <c r="B3" s="7" t="s">
        <v>1</v>
      </c>
      <c r="C3" s="7" t="s">
        <v>2</v>
      </c>
    </row>
    <row r="4" spans="1:12" ht="12.75">
      <c r="A4" s="6" t="s">
        <v>3</v>
      </c>
      <c r="B4" s="8">
        <v>800</v>
      </c>
      <c r="C4" s="7">
        <f>$B4*12</f>
        <v>9600</v>
      </c>
      <c r="E4" s="2" t="s">
        <v>20</v>
      </c>
      <c r="F4" s="6"/>
      <c r="G4" s="6"/>
      <c r="H4" s="12" t="s">
        <v>21</v>
      </c>
      <c r="I4" s="12" t="s">
        <v>22</v>
      </c>
      <c r="J4" s="12" t="s">
        <v>36</v>
      </c>
      <c r="K4" s="12" t="s">
        <v>19</v>
      </c>
      <c r="L4" s="4"/>
    </row>
    <row r="5" spans="1:11" ht="12.75">
      <c r="A5" s="6" t="s">
        <v>4</v>
      </c>
      <c r="B5" s="8">
        <v>200</v>
      </c>
      <c r="C5" s="7">
        <f>$B5*12</f>
        <v>2400</v>
      </c>
      <c r="F5" s="6" t="s">
        <v>12</v>
      </c>
      <c r="G5" s="6"/>
      <c r="H5" s="8">
        <v>250</v>
      </c>
      <c r="I5" s="11">
        <v>300</v>
      </c>
      <c r="J5" s="7">
        <f>$H5*$I5</f>
        <v>75000</v>
      </c>
      <c r="K5" s="7">
        <f>$J5/10</f>
        <v>7500</v>
      </c>
    </row>
    <row r="6" spans="1:11" ht="12.75">
      <c r="A6" s="6" t="s">
        <v>6</v>
      </c>
      <c r="B6" s="8">
        <v>50</v>
      </c>
      <c r="C6" s="7">
        <f>$B6*12</f>
        <v>600</v>
      </c>
      <c r="F6" s="6" t="s">
        <v>13</v>
      </c>
      <c r="G6" s="6"/>
      <c r="H6" s="8">
        <v>70</v>
      </c>
      <c r="I6" s="11">
        <v>500</v>
      </c>
      <c r="J6" s="7">
        <f aca="true" t="shared" si="0" ref="J6:J13">$H6*$I6</f>
        <v>35000</v>
      </c>
      <c r="K6" s="7">
        <f aca="true" t="shared" si="1" ref="K6:K14">$J6/10</f>
        <v>3500</v>
      </c>
    </row>
    <row r="7" spans="1:11" ht="12.75">
      <c r="A7" s="6"/>
      <c r="B7" s="7"/>
      <c r="C7" s="7"/>
      <c r="F7" s="6" t="s">
        <v>14</v>
      </c>
      <c r="G7" s="6"/>
      <c r="H7" s="8">
        <v>60</v>
      </c>
      <c r="I7" s="11">
        <v>250</v>
      </c>
      <c r="J7" s="7">
        <f t="shared" si="0"/>
        <v>15000</v>
      </c>
      <c r="K7" s="7">
        <f t="shared" si="1"/>
        <v>1500</v>
      </c>
    </row>
    <row r="8" spans="1:11" ht="12.75">
      <c r="A8" s="6" t="s">
        <v>5</v>
      </c>
      <c r="B8" s="8">
        <v>50</v>
      </c>
      <c r="C8" s="7">
        <f>$B8</f>
        <v>50</v>
      </c>
      <c r="F8" s="6" t="s">
        <v>15</v>
      </c>
      <c r="G8" s="6"/>
      <c r="H8" s="8">
        <v>25</v>
      </c>
      <c r="I8" s="11">
        <v>250</v>
      </c>
      <c r="J8" s="7">
        <f t="shared" si="0"/>
        <v>6250</v>
      </c>
      <c r="K8" s="7">
        <f t="shared" si="1"/>
        <v>625</v>
      </c>
    </row>
    <row r="9" spans="1:11" ht="12.75">
      <c r="A9" s="6" t="s">
        <v>7</v>
      </c>
      <c r="B9" s="8">
        <v>100</v>
      </c>
      <c r="C9" s="7">
        <f>$B9</f>
        <v>100</v>
      </c>
      <c r="F9" s="6" t="s">
        <v>44</v>
      </c>
      <c r="G9" s="6"/>
      <c r="H9" s="8">
        <v>60</v>
      </c>
      <c r="I9" s="11">
        <v>400</v>
      </c>
      <c r="J9" s="7">
        <f t="shared" si="0"/>
        <v>24000</v>
      </c>
      <c r="K9" s="7">
        <f t="shared" si="1"/>
        <v>2400</v>
      </c>
    </row>
    <row r="10" spans="1:11" ht="12.75">
      <c r="A10" s="6"/>
      <c r="B10" s="7"/>
      <c r="C10" s="7"/>
      <c r="F10" s="6"/>
      <c r="G10" s="6"/>
      <c r="H10" s="7"/>
      <c r="I10" s="11"/>
      <c r="J10" s="7"/>
      <c r="K10" s="7"/>
    </row>
    <row r="11" spans="1:11" ht="12.75">
      <c r="A11" s="6" t="s">
        <v>8</v>
      </c>
      <c r="B11" s="8">
        <v>250</v>
      </c>
      <c r="C11" s="7">
        <f>$B11</f>
        <v>250</v>
      </c>
      <c r="F11" s="6" t="s">
        <v>16</v>
      </c>
      <c r="G11" s="6" t="s">
        <v>17</v>
      </c>
      <c r="H11" s="8">
        <v>50</v>
      </c>
      <c r="I11" s="11">
        <v>1000</v>
      </c>
      <c r="J11" s="7">
        <f t="shared" si="0"/>
        <v>50000</v>
      </c>
      <c r="K11" s="7">
        <f t="shared" si="1"/>
        <v>5000</v>
      </c>
    </row>
    <row r="12" spans="1:11" ht="12.75">
      <c r="A12" s="6"/>
      <c r="B12" s="7"/>
      <c r="C12" s="7"/>
      <c r="F12" s="6" t="s">
        <v>16</v>
      </c>
      <c r="G12" s="6" t="s">
        <v>18</v>
      </c>
      <c r="H12" s="8">
        <v>40</v>
      </c>
      <c r="I12" s="11">
        <v>1500</v>
      </c>
      <c r="J12" s="7">
        <f t="shared" si="0"/>
        <v>60000</v>
      </c>
      <c r="K12" s="7">
        <f t="shared" si="1"/>
        <v>6000</v>
      </c>
    </row>
    <row r="13" spans="1:11" ht="12.75">
      <c r="A13" s="6" t="s">
        <v>45</v>
      </c>
      <c r="B13" s="8">
        <v>0</v>
      </c>
      <c r="C13" s="7">
        <f>$B13*12</f>
        <v>0</v>
      </c>
      <c r="F13" s="6" t="s">
        <v>35</v>
      </c>
      <c r="G13" s="6"/>
      <c r="H13" s="8">
        <v>60</v>
      </c>
      <c r="I13" s="11">
        <v>2000</v>
      </c>
      <c r="J13" s="7">
        <f t="shared" si="0"/>
        <v>120000</v>
      </c>
      <c r="K13" s="7">
        <f t="shared" si="1"/>
        <v>12000</v>
      </c>
    </row>
    <row r="14" spans="1:11" ht="12.75">
      <c r="A14" s="6" t="s">
        <v>46</v>
      </c>
      <c r="B14" s="8">
        <v>0</v>
      </c>
      <c r="C14" s="7">
        <f>$B14*12</f>
        <v>0</v>
      </c>
      <c r="F14" s="6"/>
      <c r="G14" s="6"/>
      <c r="H14" s="7"/>
      <c r="I14" s="7"/>
      <c r="J14" s="7">
        <f>SUM(J5:J13)</f>
        <v>385250</v>
      </c>
      <c r="K14" s="7">
        <f t="shared" si="1"/>
        <v>38525</v>
      </c>
    </row>
    <row r="15" spans="1:3" ht="12.75">
      <c r="A15" s="6"/>
      <c r="B15" s="7"/>
      <c r="C15" s="7"/>
    </row>
    <row r="16" spans="1:3" ht="12.75">
      <c r="A16" s="6" t="s">
        <v>11</v>
      </c>
      <c r="B16" s="8">
        <v>200</v>
      </c>
      <c r="C16" s="7">
        <f>$B16*12</f>
        <v>2400</v>
      </c>
    </row>
    <row r="17" spans="1:11" ht="12.75">
      <c r="A17" s="6"/>
      <c r="B17" s="7"/>
      <c r="C17" s="7"/>
      <c r="E17" s="12" t="s">
        <v>23</v>
      </c>
      <c r="F17" s="12" t="s">
        <v>24</v>
      </c>
      <c r="G17" s="12" t="s">
        <v>25</v>
      </c>
      <c r="H17" s="12" t="s">
        <v>26</v>
      </c>
      <c r="I17" s="12" t="s">
        <v>27</v>
      </c>
      <c r="J17" s="12" t="s">
        <v>28</v>
      </c>
      <c r="K17" s="7"/>
    </row>
    <row r="18" spans="1:12" ht="12.75">
      <c r="A18" s="6" t="s">
        <v>10</v>
      </c>
      <c r="B18" s="7"/>
      <c r="C18" s="7">
        <f>SUM(C4:C17)</f>
        <v>15400</v>
      </c>
      <c r="E18" s="9">
        <f>$K$13/12+$K$5/12</f>
        <v>1625</v>
      </c>
      <c r="F18" s="9">
        <f>$K$13/12+$K$5/12+$K$12</f>
        <v>7625</v>
      </c>
      <c r="G18" s="9">
        <f>$K$13/12+$K$5/12</f>
        <v>1625</v>
      </c>
      <c r="H18" s="9">
        <f>$K$13/12+$K$5/12+$K$6</f>
        <v>5125</v>
      </c>
      <c r="I18" s="9">
        <f>$K$13/12+$K$5/12+$K$7</f>
        <v>3125</v>
      </c>
      <c r="J18" s="9">
        <f>$K$13/12+$K$5/12</f>
        <v>1625</v>
      </c>
      <c r="K18" s="9">
        <f>SUM(E18:J18)</f>
        <v>20750</v>
      </c>
      <c r="L18" t="s">
        <v>9</v>
      </c>
    </row>
    <row r="19" spans="5:12" ht="12.75">
      <c r="E19" s="9">
        <f aca="true" t="shared" si="2" ref="E19:J19">E$18-$C$18/12</f>
        <v>341.66666666666674</v>
      </c>
      <c r="F19" s="9">
        <f t="shared" si="2"/>
        <v>6341.666666666667</v>
      </c>
      <c r="G19" s="9">
        <f t="shared" si="2"/>
        <v>341.66666666666674</v>
      </c>
      <c r="H19" s="9">
        <f t="shared" si="2"/>
        <v>3841.666666666667</v>
      </c>
      <c r="I19" s="9">
        <f t="shared" si="2"/>
        <v>1841.6666666666667</v>
      </c>
      <c r="J19" s="9">
        <f t="shared" si="2"/>
        <v>341.66666666666674</v>
      </c>
      <c r="K19" s="9"/>
      <c r="L19" t="s">
        <v>41</v>
      </c>
    </row>
    <row r="20" spans="5:12" ht="12.75">
      <c r="E20" s="9">
        <f>$E$19</f>
        <v>341.66666666666674</v>
      </c>
      <c r="F20" s="9">
        <f>$E$19+$F$19</f>
        <v>6683.333333333334</v>
      </c>
      <c r="G20" s="9">
        <f>$E$19+$F$19+$G$19</f>
        <v>7025.000000000001</v>
      </c>
      <c r="H20" s="9">
        <f>$E$19+$F$19+$G$19+$H$19</f>
        <v>10866.666666666668</v>
      </c>
      <c r="I20" s="9">
        <f>$E$19+$F$19+$G$19+$H$19+$I$19</f>
        <v>12708.333333333334</v>
      </c>
      <c r="J20" s="9">
        <f>$E$19+$F$19+$G$19+$H$19+$I$19+$J$19</f>
        <v>13050</v>
      </c>
      <c r="K20" s="9"/>
      <c r="L20" t="s">
        <v>42</v>
      </c>
    </row>
    <row r="21" spans="5:11" ht="12.75">
      <c r="E21" s="9"/>
      <c r="F21" s="9"/>
      <c r="G21" s="9"/>
      <c r="H21" s="9"/>
      <c r="I21" s="9"/>
      <c r="J21" s="9"/>
      <c r="K21" s="9"/>
    </row>
    <row r="22" spans="5:11" ht="12.75">
      <c r="E22" s="12" t="s">
        <v>29</v>
      </c>
      <c r="F22" s="12" t="s">
        <v>30</v>
      </c>
      <c r="G22" s="12" t="s">
        <v>31</v>
      </c>
      <c r="H22" s="12" t="s">
        <v>32</v>
      </c>
      <c r="I22" s="12" t="s">
        <v>33</v>
      </c>
      <c r="J22" s="12" t="s">
        <v>34</v>
      </c>
      <c r="K22" s="7"/>
    </row>
    <row r="23" spans="5:11" ht="12.75">
      <c r="E23" s="9">
        <f>$K$13/12+$K$5/12+$K$11/2</f>
        <v>4125</v>
      </c>
      <c r="F23" s="9">
        <f>$K$13/12+$K$5/12+$K$11/2</f>
        <v>4125</v>
      </c>
      <c r="G23" s="9">
        <f>$K$13/12+$K$5/12</f>
        <v>1625</v>
      </c>
      <c r="H23" s="9">
        <f>$K$13/12+$K$5/12+$K$8</f>
        <v>2250</v>
      </c>
      <c r="I23" s="9">
        <f>$K$13/12+$K$5/12</f>
        <v>1625</v>
      </c>
      <c r="J23" s="9">
        <f>$K$13/12+$K$5/12+$K$9</f>
        <v>4025</v>
      </c>
      <c r="K23" s="9">
        <f>SUM(E23:J23)</f>
        <v>17775</v>
      </c>
    </row>
    <row r="24" spans="5:11" ht="12.75">
      <c r="E24" s="9">
        <f aca="true" t="shared" si="3" ref="E24:J24">E$23-$C$18/12</f>
        <v>2841.666666666667</v>
      </c>
      <c r="F24" s="9">
        <f t="shared" si="3"/>
        <v>2841.666666666667</v>
      </c>
      <c r="G24" s="9">
        <f t="shared" si="3"/>
        <v>341.66666666666674</v>
      </c>
      <c r="H24" s="9">
        <f t="shared" si="3"/>
        <v>966.6666666666667</v>
      </c>
      <c r="I24" s="9">
        <f t="shared" si="3"/>
        <v>341.66666666666674</v>
      </c>
      <c r="J24" s="9">
        <f t="shared" si="3"/>
        <v>2741.666666666667</v>
      </c>
      <c r="K24" s="9"/>
    </row>
    <row r="25" spans="5:12" ht="12.75">
      <c r="E25" s="9">
        <f>$J$20+$E$24</f>
        <v>15891.666666666668</v>
      </c>
      <c r="F25" s="9">
        <f>$J$20+$E$24+$F$24</f>
        <v>18733.333333333336</v>
      </c>
      <c r="G25" s="9">
        <f>$J$20+$E$24+$F$24+$G$24</f>
        <v>19075.000000000004</v>
      </c>
      <c r="H25" s="9">
        <f>$J$20+$E$24+$F$24+$G$24+$H$24</f>
        <v>20041.66666666667</v>
      </c>
      <c r="I25" s="9">
        <f>$J$20+$E$24+$F$24+$G$24+$H$24+$I$24</f>
        <v>20383.33333333334</v>
      </c>
      <c r="J25" s="9">
        <f>$J$20+$E$24+$F$24+$G$24+$H$24+$I$24+$J$24</f>
        <v>23125.000000000007</v>
      </c>
      <c r="K25" s="9"/>
      <c r="L25" t="s">
        <v>43</v>
      </c>
    </row>
    <row r="26" spans="5:11" ht="12.75">
      <c r="E26" s="7"/>
      <c r="F26" s="7"/>
      <c r="G26" s="7"/>
      <c r="H26" s="7"/>
      <c r="I26" s="7"/>
      <c r="J26" s="7" t="s">
        <v>36</v>
      </c>
      <c r="K26" s="9">
        <f>$K$18+$K$23</f>
        <v>38525</v>
      </c>
    </row>
    <row r="30" spans="4:7" ht="12.75">
      <c r="D30" s="2" t="s">
        <v>37</v>
      </c>
      <c r="E30" s="3">
        <f>$K$26-$C$18</f>
        <v>23125</v>
      </c>
      <c r="G30" t="s">
        <v>40</v>
      </c>
    </row>
    <row r="31" spans="4:5" ht="12.75">
      <c r="D31" s="2" t="s">
        <v>38</v>
      </c>
      <c r="E31" s="4">
        <f>IF($C$36&gt;0.42,0.42,$C$36)</f>
        <v>0.24294375</v>
      </c>
    </row>
    <row r="33" spans="4:7" ht="12.75">
      <c r="D33" s="5" t="s">
        <v>39</v>
      </c>
      <c r="E33" s="5"/>
      <c r="F33" s="3">
        <f>$E$30*(1-$E$31)</f>
        <v>17506.92578125</v>
      </c>
      <c r="G33" t="s">
        <v>2</v>
      </c>
    </row>
    <row r="34" spans="6:7" ht="12.75">
      <c r="F34" s="3">
        <f>$F$33/12</f>
        <v>1458.9104817708333</v>
      </c>
      <c r="G34" t="s">
        <v>1</v>
      </c>
    </row>
    <row r="36" ht="12.75">
      <c r="C36" s="10">
        <f>IF($E$30&gt;8000,(0.00000683*$E$30+0.085),0)</f>
        <v>0.24294375</v>
      </c>
    </row>
    <row r="38" ht="12.75">
      <c r="C38" s="4"/>
    </row>
  </sheetData>
  <sheetProtection/>
  <protectedRanges>
    <protectedRange sqref="H5 H13" name="Bereich2"/>
    <protectedRange password="DFDF" sqref="B4 B16" name="Bereich1"/>
  </protectedRange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Pommeranz</dc:creator>
  <cp:keywords/>
  <dc:description/>
  <cp:lastModifiedBy>Hans Peter</cp:lastModifiedBy>
  <cp:lastPrinted>2012-03-01T09:02:38Z</cp:lastPrinted>
  <dcterms:created xsi:type="dcterms:W3CDTF">2009-09-21T15:20:25Z</dcterms:created>
  <dcterms:modified xsi:type="dcterms:W3CDTF">2012-03-08T06:30:17Z</dcterms:modified>
  <cp:category/>
  <cp:version/>
  <cp:contentType/>
  <cp:contentStatus/>
</cp:coreProperties>
</file>