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FG22\ZLE_Schulleistungsuntersuchungen\Schuljahr 2020_2021\Vorbereitung Erfassung\ZKA 6\Mat\"/>
    </mc:Choice>
  </mc:AlternateContent>
  <bookViews>
    <workbookView xWindow="120" yWindow="135" windowWidth="24915" windowHeight="12090" activeTab="4"/>
  </bookViews>
  <sheets>
    <sheet name="Klasse" sheetId="1" r:id="rId1"/>
    <sheet name="Auswertung Klasse" sheetId="21" r:id="rId2"/>
    <sheet name="Datensammler" sheetId="4" r:id="rId3"/>
    <sheet name="Auswertung Schule" sheetId="29" r:id="rId4"/>
    <sheet name="Anleitung" sheetId="25" r:id="rId5"/>
    <sheet name="K_Dat" sheetId="22" state="hidden" r:id="rId6"/>
    <sheet name="S_Dat" sheetId="30" state="hidden" r:id="rId7"/>
  </sheets>
  <definedNames>
    <definedName name="_xlnm.Print_Area" localSheetId="2">Datensammler!$A$3:$D$66</definedName>
    <definedName name="_xlnm.Print_Area" localSheetId="0">Klasse!$A$3:$AA$44</definedName>
    <definedName name="_xlnm.Print_Titles" localSheetId="2">Datensammler!$3:$4</definedName>
  </definedNames>
  <calcPr calcId="162913"/>
</workbook>
</file>

<file path=xl/calcChain.xml><?xml version="1.0" encoding="utf-8"?>
<calcChain xmlns="http://schemas.openxmlformats.org/spreadsheetml/2006/main">
  <c r="K79" i="30" l="1"/>
  <c r="C79" i="30"/>
  <c r="O78" i="30"/>
  <c r="N78" i="30"/>
  <c r="M78" i="30"/>
  <c r="L78" i="30"/>
  <c r="K78" i="30"/>
  <c r="J78" i="30"/>
  <c r="I78" i="30"/>
  <c r="G78" i="30"/>
  <c r="F78" i="30"/>
  <c r="E78" i="30"/>
  <c r="D78" i="30"/>
  <c r="C78" i="30"/>
  <c r="K74" i="30"/>
  <c r="C74" i="30"/>
  <c r="O73" i="30"/>
  <c r="N73" i="30"/>
  <c r="M73" i="30"/>
  <c r="L73" i="30"/>
  <c r="K73" i="30"/>
  <c r="J73" i="30"/>
  <c r="I73" i="30"/>
  <c r="H73" i="30"/>
  <c r="G73" i="30"/>
  <c r="F73" i="30"/>
  <c r="E73" i="30"/>
  <c r="D73" i="30"/>
  <c r="C73" i="30"/>
  <c r="F65" i="30"/>
  <c r="E65" i="30"/>
  <c r="D65" i="30"/>
  <c r="J56" i="30"/>
  <c r="J79" i="30" s="1"/>
  <c r="I56" i="30"/>
  <c r="I79" i="30" s="1"/>
  <c r="H56" i="30"/>
  <c r="H79" i="30" s="1"/>
  <c r="G56" i="30"/>
  <c r="G79" i="30" s="1"/>
  <c r="F56" i="30"/>
  <c r="F79" i="30" s="1"/>
  <c r="E56" i="30"/>
  <c r="E79" i="30" s="1"/>
  <c r="D56" i="30"/>
  <c r="D79" i="30" s="1"/>
  <c r="S55" i="30"/>
  <c r="T54" i="30"/>
  <c r="G49" i="30"/>
  <c r="O79" i="30" s="1"/>
  <c r="F49" i="30"/>
  <c r="N79" i="30" s="1"/>
  <c r="E49" i="30"/>
  <c r="M79" i="30" s="1"/>
  <c r="D49" i="30"/>
  <c r="L79" i="30" s="1"/>
  <c r="S48" i="30"/>
  <c r="T47" i="30"/>
  <c r="G42" i="30"/>
  <c r="O74" i="30" s="1"/>
  <c r="F42" i="30"/>
  <c r="N74" i="30" s="1"/>
  <c r="E42" i="30"/>
  <c r="M74" i="30" s="1"/>
  <c r="D42" i="30"/>
  <c r="L74" i="30" s="1"/>
  <c r="S41" i="30"/>
  <c r="T40" i="30"/>
  <c r="J35" i="30"/>
  <c r="J74" i="30" s="1"/>
  <c r="I35" i="30"/>
  <c r="I74" i="30" s="1"/>
  <c r="H35" i="30"/>
  <c r="H74" i="30" s="1"/>
  <c r="G35" i="30"/>
  <c r="G74" i="30" s="1"/>
  <c r="F35" i="30"/>
  <c r="F74" i="30" s="1"/>
  <c r="E35" i="30"/>
  <c r="E74" i="30" s="1"/>
  <c r="D35" i="30"/>
  <c r="D74" i="30" s="1"/>
  <c r="S34" i="30"/>
  <c r="T33" i="30"/>
  <c r="X28" i="30"/>
  <c r="W28" i="30"/>
  <c r="V28" i="30"/>
  <c r="U28" i="30"/>
  <c r="T28" i="30"/>
  <c r="S28" i="30"/>
  <c r="R28" i="30"/>
  <c r="Q28" i="30"/>
  <c r="P28" i="30"/>
  <c r="O28" i="30"/>
  <c r="N28" i="30"/>
  <c r="M28" i="30"/>
  <c r="L28" i="30"/>
  <c r="K28" i="30"/>
  <c r="J28" i="30"/>
  <c r="I28" i="30"/>
  <c r="H28" i="30"/>
  <c r="G28" i="30"/>
  <c r="F28" i="30"/>
  <c r="E28" i="30"/>
  <c r="D28" i="30"/>
  <c r="C28" i="30"/>
  <c r="A2" i="29"/>
  <c r="F78" i="22"/>
  <c r="G78" i="22"/>
  <c r="I78" i="22"/>
  <c r="J78" i="22"/>
  <c r="O78" i="22"/>
  <c r="F73" i="22"/>
  <c r="G73" i="22"/>
  <c r="J73" i="22"/>
  <c r="K79" i="22"/>
  <c r="K78" i="22"/>
  <c r="C79" i="22"/>
  <c r="C78" i="22"/>
  <c r="K74" i="22"/>
  <c r="K73" i="22"/>
  <c r="D73" i="22"/>
  <c r="E73" i="22"/>
  <c r="H73" i="22"/>
  <c r="I73" i="22"/>
  <c r="C74" i="22"/>
  <c r="C73" i="22"/>
  <c r="F56" i="22"/>
  <c r="F79" i="22" s="1"/>
  <c r="G56" i="22"/>
  <c r="G79" i="22" s="1"/>
  <c r="H56" i="22"/>
  <c r="H79" i="22" s="1"/>
  <c r="I56" i="22"/>
  <c r="I79" i="22" s="1"/>
  <c r="J56" i="22"/>
  <c r="J79" i="22" s="1"/>
  <c r="G49" i="22"/>
  <c r="O79" i="22" s="1"/>
  <c r="A6" i="1"/>
  <c r="T54" i="22" l="1"/>
  <c r="T47" i="22"/>
  <c r="T40" i="22"/>
  <c r="T33" i="22"/>
  <c r="E78" i="22"/>
  <c r="E56" i="22"/>
  <c r="E79" i="22" s="1"/>
  <c r="D78" i="22"/>
  <c r="M78" i="22"/>
  <c r="N78" i="22"/>
  <c r="E49" i="22"/>
  <c r="M79" i="22" s="1"/>
  <c r="F49" i="22"/>
  <c r="N79" i="22" s="1"/>
  <c r="L78" i="22"/>
  <c r="M73" i="22"/>
  <c r="N73" i="22"/>
  <c r="O73" i="22"/>
  <c r="E42" i="22"/>
  <c r="M74" i="22" s="1"/>
  <c r="F42" i="22"/>
  <c r="N74" i="22" s="1"/>
  <c r="G42" i="22"/>
  <c r="O74" i="22" s="1"/>
  <c r="L73" i="22"/>
  <c r="E35" i="22"/>
  <c r="E74" i="22" s="1"/>
  <c r="F35" i="22"/>
  <c r="F74" i="22" s="1"/>
  <c r="G35" i="22"/>
  <c r="G74" i="22" s="1"/>
  <c r="H35" i="22"/>
  <c r="H74" i="22" s="1"/>
  <c r="I35" i="22"/>
  <c r="I74" i="22" s="1"/>
  <c r="J35" i="22"/>
  <c r="J74" i="22" s="1"/>
  <c r="X28" i="22"/>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9" i="1"/>
  <c r="Q39" i="1" l="1"/>
  <c r="R39" i="1"/>
  <c r="S39" i="1"/>
  <c r="T39" i="1"/>
  <c r="U39" i="1"/>
  <c r="C13" i="22" l="1"/>
  <c r="A2" i="21" s="1"/>
  <c r="F65" i="22"/>
  <c r="E65" i="22"/>
  <c r="D65" i="22"/>
  <c r="D56" i="22"/>
  <c r="D79" i="22" s="1"/>
  <c r="S55" i="22"/>
  <c r="D49" i="22"/>
  <c r="L79" i="22" s="1"/>
  <c r="S48" i="22"/>
  <c r="D42" i="22"/>
  <c r="L74" i="22" s="1"/>
  <c r="S41" i="22"/>
  <c r="D35" i="22"/>
  <c r="D74" i="22" s="1"/>
  <c r="S34" i="22"/>
  <c r="W28" i="22"/>
  <c r="V28" i="22"/>
  <c r="U28" i="22"/>
  <c r="T28" i="22"/>
  <c r="S28" i="22"/>
  <c r="R28" i="22"/>
  <c r="Q28" i="22"/>
  <c r="P28" i="22"/>
  <c r="O28" i="22"/>
  <c r="N28" i="22"/>
  <c r="M28" i="22"/>
  <c r="L28" i="22"/>
  <c r="K28" i="22"/>
  <c r="J28" i="22"/>
  <c r="I28" i="22"/>
  <c r="H28" i="22"/>
  <c r="G28" i="22"/>
  <c r="F28" i="22"/>
  <c r="E28" i="22"/>
  <c r="D28" i="22"/>
  <c r="C28" i="22"/>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9" i="1"/>
  <c r="I43" i="1" l="1"/>
  <c r="J43" i="1"/>
  <c r="K43" i="1"/>
  <c r="L43" i="1"/>
  <c r="M43" i="1"/>
  <c r="F14" i="4" s="1"/>
  <c r="H43" i="1"/>
  <c r="D14" i="4" l="1"/>
  <c r="X4" i="30" s="1"/>
  <c r="X4" i="22"/>
  <c r="L39" i="1"/>
  <c r="F34" i="4" s="1"/>
  <c r="K24" i="22" s="1"/>
  <c r="M39" i="1"/>
  <c r="N39" i="1"/>
  <c r="O39" i="1"/>
  <c r="P39" i="1"/>
  <c r="F38" i="4" s="1"/>
  <c r="O24" i="22" s="1"/>
  <c r="F39" i="4"/>
  <c r="P24" i="22" s="1"/>
  <c r="V39" i="1"/>
  <c r="W39" i="1"/>
  <c r="X39" i="1"/>
  <c r="I8" i="29" l="1"/>
  <c r="I8" i="21"/>
  <c r="X8" i="22"/>
  <c r="D34" i="4"/>
  <c r="K24" i="30" s="1"/>
  <c r="D39" i="4"/>
  <c r="P24" i="30" s="1"/>
  <c r="D38" i="4"/>
  <c r="O24" i="30" s="1"/>
  <c r="N43" i="1"/>
  <c r="F10" i="4"/>
  <c r="T4" i="22" s="1"/>
  <c r="F11" i="4"/>
  <c r="U4" i="22" s="1"/>
  <c r="F12" i="4"/>
  <c r="V4" i="22" s="1"/>
  <c r="F13" i="4"/>
  <c r="W4" i="22" s="1"/>
  <c r="F9" i="4"/>
  <c r="S4" i="22" s="1"/>
  <c r="H8" i="21" l="1"/>
  <c r="G8" i="21"/>
  <c r="F8" i="21"/>
  <c r="U8" i="22"/>
  <c r="E8" i="21"/>
  <c r="T8" i="22"/>
  <c r="D8" i="21"/>
  <c r="S8" i="22"/>
  <c r="Y4" i="22"/>
  <c r="I10" i="21" s="1"/>
  <c r="E39" i="1"/>
  <c r="F27" i="4" s="1"/>
  <c r="D24" i="22" s="1"/>
  <c r="F39" i="1"/>
  <c r="F28" i="4" s="1"/>
  <c r="E24" i="22" s="1"/>
  <c r="G39" i="1"/>
  <c r="F29" i="4" s="1"/>
  <c r="F24" i="22" s="1"/>
  <c r="H39" i="1"/>
  <c r="F30" i="4" s="1"/>
  <c r="G24" i="22" s="1"/>
  <c r="I39" i="1"/>
  <c r="F31" i="4" s="1"/>
  <c r="H24" i="22" s="1"/>
  <c r="J39" i="1"/>
  <c r="F32" i="4" s="1"/>
  <c r="I24" i="22" s="1"/>
  <c r="K39" i="1"/>
  <c r="F33" i="4" s="1"/>
  <c r="J24" i="22" s="1"/>
  <c r="F35" i="4"/>
  <c r="L24" i="22" s="1"/>
  <c r="F36" i="4"/>
  <c r="M24" i="22" s="1"/>
  <c r="F37" i="4"/>
  <c r="N24" i="22" s="1"/>
  <c r="F40" i="4"/>
  <c r="Q24" i="22" s="1"/>
  <c r="F41" i="4"/>
  <c r="R24" i="22" s="1"/>
  <c r="F43" i="4"/>
  <c r="T24" i="22" s="1"/>
  <c r="F44" i="4"/>
  <c r="U24" i="22" s="1"/>
  <c r="F46" i="4"/>
  <c r="W24" i="22" s="1"/>
  <c r="Y39" i="1"/>
  <c r="W8" i="22" l="1"/>
  <c r="V8" i="22"/>
  <c r="D41" i="4"/>
  <c r="R24" i="30" s="1"/>
  <c r="D35" i="4"/>
  <c r="L24" i="30" s="1"/>
  <c r="D30" i="4"/>
  <c r="G24" i="30" s="1"/>
  <c r="D46" i="4"/>
  <c r="W24" i="30" s="1"/>
  <c r="D40" i="4"/>
  <c r="Q24" i="30" s="1"/>
  <c r="D33" i="4"/>
  <c r="J24" i="30" s="1"/>
  <c r="D29" i="4"/>
  <c r="F24" i="30" s="1"/>
  <c r="F45" i="4"/>
  <c r="V24" i="22" s="1"/>
  <c r="E66" i="22" s="1"/>
  <c r="D43" i="4"/>
  <c r="T24" i="30" s="1"/>
  <c r="D37" i="4"/>
  <c r="N24" i="30" s="1"/>
  <c r="D32" i="4"/>
  <c r="I24" i="30" s="1"/>
  <c r="D28" i="4"/>
  <c r="E24" i="30" s="1"/>
  <c r="F47" i="4"/>
  <c r="D44" i="4"/>
  <c r="U24" i="30" s="1"/>
  <c r="F42" i="4"/>
  <c r="S24" i="22" s="1"/>
  <c r="D36" i="4"/>
  <c r="M24" i="30" s="1"/>
  <c r="D31" i="4"/>
  <c r="H24" i="30" s="1"/>
  <c r="D27" i="4"/>
  <c r="D24" i="30" s="1"/>
  <c r="D39" i="1"/>
  <c r="F26" i="4" s="1"/>
  <c r="C24" i="22" s="1"/>
  <c r="S49" i="30" l="1"/>
  <c r="S42" i="30"/>
  <c r="E66" i="30"/>
  <c r="S42" i="22"/>
  <c r="X24" i="22"/>
  <c r="F66" i="22" s="1"/>
  <c r="S49" i="22"/>
  <c r="S56" i="22"/>
  <c r="D66" i="22"/>
  <c r="S35" i="22"/>
  <c r="D47" i="4"/>
  <c r="X24" i="30" s="1"/>
  <c r="D42" i="4"/>
  <c r="S24" i="30" s="1"/>
  <c r="D45" i="4"/>
  <c r="V24" i="30" s="1"/>
  <c r="F66" i="30" l="1"/>
  <c r="S56" i="30"/>
  <c r="D26" i="4"/>
  <c r="C24" i="30" s="1"/>
  <c r="D25" i="4"/>
  <c r="D17" i="4"/>
  <c r="D16" i="4"/>
  <c r="D13" i="4"/>
  <c r="W4" i="30" s="1"/>
  <c r="H8" i="29" s="1"/>
  <c r="D12" i="4"/>
  <c r="V4" i="30" s="1"/>
  <c r="G8" i="29" s="1"/>
  <c r="D11" i="4"/>
  <c r="U4" i="30" s="1"/>
  <c r="D10" i="4"/>
  <c r="T4" i="30" s="1"/>
  <c r="E8" i="29" s="1"/>
  <c r="D9" i="4"/>
  <c r="S4" i="30" s="1"/>
  <c r="D8" i="4"/>
  <c r="D7" i="4"/>
  <c r="Z8" i="1"/>
  <c r="D66" i="30" l="1"/>
  <c r="S35" i="30"/>
  <c r="F8" i="29"/>
  <c r="D8" i="29"/>
  <c r="Y4" i="30"/>
  <c r="J44" i="1"/>
  <c r="F20" i="4" s="1"/>
  <c r="H44" i="1"/>
  <c r="K44" i="1"/>
  <c r="F21" i="4" s="1"/>
  <c r="L44" i="1"/>
  <c r="F22" i="4" s="1"/>
  <c r="I44" i="1"/>
  <c r="F19" i="4" s="1"/>
  <c r="M44" i="1"/>
  <c r="F23" i="4" s="1"/>
  <c r="C2" i="1"/>
  <c r="N44" i="1"/>
  <c r="U8" i="30" l="1"/>
  <c r="F10" i="29" s="1"/>
  <c r="X8" i="30"/>
  <c r="I10" i="29" s="1"/>
  <c r="Z4" i="30"/>
  <c r="K6" i="29" s="1"/>
  <c r="T8" i="30"/>
  <c r="E10" i="29" s="1"/>
  <c r="V8" i="30"/>
  <c r="G10" i="29" s="1"/>
  <c r="W8" i="30"/>
  <c r="H10" i="29" s="1"/>
  <c r="S8" i="30"/>
  <c r="D10" i="29" s="1"/>
  <c r="T40" i="1"/>
  <c r="R40" i="1"/>
  <c r="S40" i="1"/>
  <c r="Q40" i="1"/>
  <c r="U40" i="1"/>
  <c r="D23" i="4"/>
  <c r="X5" i="30" s="1"/>
  <c r="I15" i="29" s="1"/>
  <c r="X5" i="22"/>
  <c r="D19" i="4"/>
  <c r="T5" i="30" s="1"/>
  <c r="T5" i="22"/>
  <c r="D20" i="4"/>
  <c r="U5" i="30" s="1"/>
  <c r="U5" i="22"/>
  <c r="D22" i="4"/>
  <c r="W5" i="30" s="1"/>
  <c r="H15" i="29" s="1"/>
  <c r="W5" i="22"/>
  <c r="D21" i="4"/>
  <c r="V5" i="30" s="1"/>
  <c r="V5" i="22"/>
  <c r="F18" i="4"/>
  <c r="P43" i="1"/>
  <c r="F15" i="4" s="1"/>
  <c r="D15" i="4" s="1"/>
  <c r="M40" i="1"/>
  <c r="N40" i="1"/>
  <c r="V40" i="1"/>
  <c r="O40" i="1"/>
  <c r="W40" i="1"/>
  <c r="L40" i="1"/>
  <c r="P40" i="1"/>
  <c r="X40" i="1"/>
  <c r="Y40" i="1"/>
  <c r="F6" i="4"/>
  <c r="B20" i="22" s="1"/>
  <c r="K40" i="1"/>
  <c r="I40" i="1"/>
  <c r="J40" i="1"/>
  <c r="G40" i="1"/>
  <c r="H40" i="1"/>
  <c r="E40" i="1"/>
  <c r="F40" i="1"/>
  <c r="D40" i="1"/>
  <c r="G15" i="29" l="1"/>
  <c r="F15" i="29"/>
  <c r="E15" i="29"/>
  <c r="D22" i="22"/>
  <c r="E36" i="22" s="1"/>
  <c r="E75" i="22" s="1"/>
  <c r="H15" i="21"/>
  <c r="G15" i="21"/>
  <c r="V9" i="22"/>
  <c r="E15" i="21"/>
  <c r="T9" i="22"/>
  <c r="F15" i="21"/>
  <c r="U9" i="22"/>
  <c r="I15" i="21"/>
  <c r="D18" i="4"/>
  <c r="S5" i="30" s="1"/>
  <c r="S5" i="22"/>
  <c r="V22" i="22"/>
  <c r="T22" i="22"/>
  <c r="H57" i="22" s="1"/>
  <c r="H80" i="22" s="1"/>
  <c r="S22" i="22"/>
  <c r="G57" i="22" s="1"/>
  <c r="G80" i="22" s="1"/>
  <c r="M22" i="22"/>
  <c r="E43" i="22" s="1"/>
  <c r="M75" i="22" s="1"/>
  <c r="H22" i="22"/>
  <c r="S57" i="22"/>
  <c r="C57" i="22" s="1"/>
  <c r="C80" i="22" s="1"/>
  <c r="X22" i="22"/>
  <c r="S43" i="22"/>
  <c r="C43" i="22" s="1"/>
  <c r="K75" i="22" s="1"/>
  <c r="F22" i="22"/>
  <c r="G36" i="22" s="1"/>
  <c r="G75" i="22" s="1"/>
  <c r="K22" i="22"/>
  <c r="L22" i="22"/>
  <c r="E50" i="22" s="1"/>
  <c r="M80" i="22" s="1"/>
  <c r="C22" i="22"/>
  <c r="D36" i="22" s="1"/>
  <c r="D75" i="22" s="1"/>
  <c r="G22" i="22"/>
  <c r="W22" i="22"/>
  <c r="G50" i="22" s="1"/>
  <c r="O80" i="22" s="1"/>
  <c r="P22" i="22"/>
  <c r="Q22" i="22"/>
  <c r="F57" i="22" s="1"/>
  <c r="F80" i="22" s="1"/>
  <c r="O22" i="22"/>
  <c r="U22" i="22"/>
  <c r="I57" i="22" s="1"/>
  <c r="I80" i="22" s="1"/>
  <c r="S50" i="22"/>
  <c r="C50" i="22" s="1"/>
  <c r="K80" i="22" s="1"/>
  <c r="D68" i="22"/>
  <c r="N22" i="22"/>
  <c r="S36" i="22"/>
  <c r="C36" i="22" s="1"/>
  <c r="C75" i="22" s="1"/>
  <c r="F68" i="22"/>
  <c r="I22" i="22"/>
  <c r="J22" i="22"/>
  <c r="J36" i="22" s="1"/>
  <c r="J75" i="22" s="1"/>
  <c r="R22" i="22"/>
  <c r="E68" i="22"/>
  <c r="E22" i="22"/>
  <c r="F36" i="22" s="1"/>
  <c r="F75" i="22" s="1"/>
  <c r="D10" i="21"/>
  <c r="E10" i="21"/>
  <c r="H10" i="21"/>
  <c r="Z4" i="22"/>
  <c r="K6" i="21" s="1"/>
  <c r="F10" i="21"/>
  <c r="G10" i="21"/>
  <c r="D6" i="4"/>
  <c r="B20" i="30" s="1"/>
  <c r="D15" i="29" l="1"/>
  <c r="Y5" i="30"/>
  <c r="V9" i="30" s="1"/>
  <c r="G17" i="29" s="1"/>
  <c r="J22" i="30"/>
  <c r="E50" i="30" s="1"/>
  <c r="M80" i="30" s="1"/>
  <c r="H22" i="30"/>
  <c r="E43" i="30" s="1"/>
  <c r="M75" i="30" s="1"/>
  <c r="D22" i="30"/>
  <c r="E36" i="30" s="1"/>
  <c r="E75" i="30" s="1"/>
  <c r="W22" i="30"/>
  <c r="G50" i="30" s="1"/>
  <c r="O80" i="30" s="1"/>
  <c r="E22" i="30"/>
  <c r="F36" i="30" s="1"/>
  <c r="F75" i="30" s="1"/>
  <c r="K22" i="30"/>
  <c r="H36" i="30" s="1"/>
  <c r="H75" i="30" s="1"/>
  <c r="X22" i="30"/>
  <c r="J36" i="30" s="1"/>
  <c r="J75" i="30" s="1"/>
  <c r="N22" i="30"/>
  <c r="G43" i="30" s="1"/>
  <c r="O75" i="30" s="1"/>
  <c r="M22" i="30"/>
  <c r="F43" i="30" s="1"/>
  <c r="N75" i="30" s="1"/>
  <c r="L22" i="30"/>
  <c r="I36" i="30" s="1"/>
  <c r="I75" i="30" s="1"/>
  <c r="S22" i="30"/>
  <c r="G57" i="30" s="1"/>
  <c r="G80" i="30" s="1"/>
  <c r="U22" i="30"/>
  <c r="I57" i="30" s="1"/>
  <c r="I80" i="30" s="1"/>
  <c r="Q22" i="30"/>
  <c r="F57" i="30" s="1"/>
  <c r="F80" i="30" s="1"/>
  <c r="R22" i="30"/>
  <c r="F50" i="30" s="1"/>
  <c r="N80" i="30" s="1"/>
  <c r="T22" i="30"/>
  <c r="H57" i="30" s="1"/>
  <c r="H80" i="30" s="1"/>
  <c r="P22" i="30"/>
  <c r="E57" i="30" s="1"/>
  <c r="E80" i="30" s="1"/>
  <c r="O22" i="30"/>
  <c r="D57" i="30" s="1"/>
  <c r="D80" i="30" s="1"/>
  <c r="V22" i="30"/>
  <c r="J57" i="30" s="1"/>
  <c r="J80" i="30" s="1"/>
  <c r="C22" i="30"/>
  <c r="D36" i="30" s="1"/>
  <c r="D75" i="30" s="1"/>
  <c r="I22" i="30"/>
  <c r="D50" i="30" s="1"/>
  <c r="L80" i="30" s="1"/>
  <c r="E68" i="30"/>
  <c r="F68" i="30"/>
  <c r="D68" i="30"/>
  <c r="F22" i="30"/>
  <c r="G36" i="30" s="1"/>
  <c r="G75" i="30" s="1"/>
  <c r="G22" i="30"/>
  <c r="D43" i="30" s="1"/>
  <c r="L75" i="30" s="1"/>
  <c r="S50" i="30"/>
  <c r="C50" i="30" s="1"/>
  <c r="K80" i="30" s="1"/>
  <c r="S43" i="30"/>
  <c r="C43" i="30" s="1"/>
  <c r="K75" i="30" s="1"/>
  <c r="S57" i="30"/>
  <c r="C57" i="30" s="1"/>
  <c r="C80" i="30" s="1"/>
  <c r="S36" i="30"/>
  <c r="C36" i="30" s="1"/>
  <c r="C75" i="30" s="1"/>
  <c r="F43" i="22"/>
  <c r="N75" i="22" s="1"/>
  <c r="H36" i="22"/>
  <c r="H75" i="22" s="1"/>
  <c r="G43" i="22"/>
  <c r="O75" i="22" s="1"/>
  <c r="F50" i="22"/>
  <c r="N80" i="22" s="1"/>
  <c r="J57" i="22"/>
  <c r="J80" i="22" s="1"/>
  <c r="D57" i="22"/>
  <c r="D80" i="22" s="1"/>
  <c r="D43" i="22"/>
  <c r="L75" i="22" s="1"/>
  <c r="I36" i="22"/>
  <c r="I75" i="22" s="1"/>
  <c r="E57" i="22"/>
  <c r="E80" i="22" s="1"/>
  <c r="D15" i="21"/>
  <c r="D50" i="22"/>
  <c r="L80" i="22" s="1"/>
  <c r="Y5" i="22"/>
  <c r="T9" i="30" l="1"/>
  <c r="E17" i="29" s="1"/>
  <c r="U9" i="30"/>
  <c r="F17" i="29" s="1"/>
  <c r="W9" i="30"/>
  <c r="H17" i="29" s="1"/>
  <c r="Z5" i="30"/>
  <c r="K13" i="29" s="1"/>
  <c r="X9" i="30"/>
  <c r="I17" i="29" s="1"/>
  <c r="S9" i="30"/>
  <c r="D17" i="29" s="1"/>
  <c r="X9" i="22"/>
  <c r="I17" i="21" s="1"/>
  <c r="W9" i="22"/>
  <c r="H17" i="21" s="1"/>
  <c r="S9" i="22"/>
  <c r="D17" i="21" s="1"/>
  <c r="F17" i="21"/>
  <c r="G17" i="21"/>
  <c r="E17" i="21"/>
  <c r="Z5" i="22"/>
  <c r="K13" i="21" s="1"/>
</calcChain>
</file>

<file path=xl/sharedStrings.xml><?xml version="1.0" encoding="utf-8"?>
<sst xmlns="http://schemas.openxmlformats.org/spreadsheetml/2006/main" count="737" uniqueCount="279">
  <si>
    <t>Notenschlüssel</t>
  </si>
  <si>
    <t>ab BE</t>
  </si>
  <si>
    <t>Note</t>
  </si>
  <si>
    <t>Nr.</t>
  </si>
  <si>
    <t>Name</t>
  </si>
  <si>
    <t>erreichte BE</t>
  </si>
  <si>
    <t>Summe der BE</t>
  </si>
  <si>
    <t>Klasse:</t>
  </si>
  <si>
    <t>Teilnehmer:</t>
  </si>
  <si>
    <t>Mittelwert</t>
  </si>
  <si>
    <t>NEBENRECHNUNG</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</si>
  <si>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</si>
  <si>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ê</t>
  </si>
  <si>
    <t>1.</t>
  </si>
  <si>
    <t>Allgemeine Angaben</t>
  </si>
  <si>
    <t>diese Kl.</t>
  </si>
  <si>
    <t>Kl. 2</t>
  </si>
  <si>
    <t>Kl. 3</t>
  </si>
  <si>
    <t>Kl. 4</t>
  </si>
  <si>
    <t>Kl. 5</t>
  </si>
  <si>
    <t>2.</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</si>
  <si>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</si>
  <si>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</si>
  <si>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</si>
  <si>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</si>
  <si>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</si>
  <si>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</si>
  <si>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</si>
  <si>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</si>
  <si>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</si>
  <si>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</si>
  <si>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</si>
  <si>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</si>
  <si>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</si>
  <si>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</si>
  <si>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</si>
  <si>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</si>
  <si>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</si>
  <si>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</si>
  <si>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erreichbare BE</t>
  </si>
  <si>
    <t>Aufgabe 1</t>
  </si>
  <si>
    <t>Aufgabe 2</t>
  </si>
  <si>
    <t>Aufgabe 3</t>
  </si>
  <si>
    <t>Aufgabe 5</t>
  </si>
  <si>
    <t>a)</t>
  </si>
  <si>
    <t>b)</t>
  </si>
  <si>
    <t>c)</t>
  </si>
  <si>
    <t>d)</t>
  </si>
  <si>
    <t>e)</t>
  </si>
  <si>
    <t>f)</t>
  </si>
  <si>
    <t>g)</t>
  </si>
  <si>
    <t>h)</t>
  </si>
  <si>
    <t>i)</t>
  </si>
  <si>
    <t>j)</t>
  </si>
  <si>
    <t>k)</t>
  </si>
  <si>
    <r>
      <t xml:space="preserve">                          ja      </t>
    </r>
    <r>
      <rPr>
        <sz val="11"/>
        <color theme="1"/>
        <rFont val="Wingdings"/>
        <charset val="2"/>
      </rPr>
      <t xml:space="preserve">o o </t>
    </r>
    <r>
      <rPr>
        <sz val="11"/>
        <color theme="1"/>
        <rFont val="Calibri"/>
        <family val="2"/>
        <scheme val="minor"/>
      </rPr>
      <t>nein</t>
    </r>
  </si>
  <si>
    <t>Bitte ergänzen Sie die Rückmeldung der erreichten BE um folgende weitere Angaben und die Einschätzung der zentralen Klassenarbeit durch die Lehrkräfte der Schule.*</t>
  </si>
  <si>
    <t>Hier haben Sie die Möglichkeit zu einer kurzen verbalen Einschätzung.</t>
  </si>
  <si>
    <t>I</t>
  </si>
  <si>
    <t>II</t>
  </si>
  <si>
    <t>III</t>
  </si>
  <si>
    <t>1e</t>
  </si>
  <si>
    <t>2a</t>
  </si>
  <si>
    <t>2b</t>
  </si>
  <si>
    <t>5b</t>
  </si>
  <si>
    <t>2a
AFB I</t>
  </si>
  <si>
    <t>3b</t>
  </si>
  <si>
    <t>HJN</t>
  </si>
  <si>
    <t>Halbjahresnote 1</t>
  </si>
  <si>
    <t>Halbjahresnote 2</t>
  </si>
  <si>
    <t>Halbjahresnote 3</t>
  </si>
  <si>
    <t>Halbjahresnote 4</t>
  </si>
  <si>
    <t>Halbjahresnote 5</t>
  </si>
  <si>
    <t>Halbjahresnote 6</t>
  </si>
  <si>
    <t>Ergebnisse in den Aufgaben</t>
  </si>
  <si>
    <t xml:space="preserve">  erreichte BE</t>
  </si>
  <si>
    <t xml:space="preserve">Note </t>
  </si>
  <si>
    <t xml:space="preserve">Noten der ZKA </t>
  </si>
  <si>
    <t xml:space="preserve">Halbjahresnoten </t>
  </si>
  <si>
    <t>̶</t>
  </si>
  <si>
    <r>
      <t xml:space="preserve">Bitte tragen Sie Ihre Daten in die
</t>
    </r>
    <r>
      <rPr>
        <b/>
        <sz val="12"/>
        <color rgb="FFFF0000"/>
        <rFont val="Calibri"/>
        <family val="2"/>
        <scheme val="minor"/>
      </rPr>
      <t>rot umrandeten Bereiche</t>
    </r>
    <r>
      <rPr>
        <b/>
        <sz val="12"/>
        <color theme="1"/>
        <rFont val="Calibri"/>
        <family val="2"/>
        <scheme val="minor"/>
      </rPr>
      <t xml:space="preserve"> ein.</t>
    </r>
  </si>
  <si>
    <t>SuS ohne HJN</t>
  </si>
  <si>
    <r>
      <rPr>
        <sz val="11"/>
        <color rgb="FF0070C0"/>
        <rFont val="Calibri"/>
        <family val="2"/>
        <scheme val="minor"/>
      </rPr>
      <t xml:space="preserve">ggf. Teilnehmer ohne Halbjahresnote </t>
    </r>
    <r>
      <rPr>
        <b/>
        <sz val="11"/>
        <color rgb="FF0070C0"/>
        <rFont val="Calibri"/>
        <family val="2"/>
        <scheme val="minor"/>
      </rPr>
      <t>(bitte Richtigkeit prüfen!)</t>
    </r>
  </si>
  <si>
    <t>Klassenarbeitsnote 1</t>
  </si>
  <si>
    <t>Klassenarbeitsnote 2</t>
  </si>
  <si>
    <t>Klassenarbeitsnote 3</t>
  </si>
  <si>
    <t>Klassenarbeitsnote 4</t>
  </si>
  <si>
    <t>Klassenarbeitsnote 5</t>
  </si>
  <si>
    <t>Klassenarbeitsnote 6</t>
  </si>
  <si>
    <t xml:space="preserve">  Note</t>
  </si>
  <si>
    <t>3b
AFB II</t>
  </si>
  <si>
    <t>ZG</t>
  </si>
  <si>
    <t>DZ</t>
  </si>
  <si>
    <t>RF</t>
  </si>
  <si>
    <t>Aufgabe 4</t>
  </si>
  <si>
    <t>ZF</t>
  </si>
  <si>
    <t>1a</t>
  </si>
  <si>
    <t>3c</t>
  </si>
  <si>
    <t>4b</t>
  </si>
  <si>
    <t>5a</t>
  </si>
  <si>
    <t>absolut</t>
  </si>
  <si>
    <t>Ggf. fehlende Prozent-
sätze zu 100% durch 
Rundungen bedingt.</t>
  </si>
  <si>
    <t>prozentual</t>
  </si>
  <si>
    <t>Legende</t>
  </si>
  <si>
    <t>Zahlen und Größen (ZG)</t>
  </si>
  <si>
    <t>Raum und Form (RF)</t>
  </si>
  <si>
    <t>Daten und Zufall (DZ)</t>
  </si>
  <si>
    <t>Zuordnungen und Funktionen (ZF)</t>
  </si>
  <si>
    <t>Tabellen Noten</t>
  </si>
  <si>
    <t>Durchschnitt</t>
  </si>
  <si>
    <t>SZ</t>
  </si>
  <si>
    <t>Halbjahresnote</t>
  </si>
  <si>
    <t>Note in der ZKA</t>
  </si>
  <si>
    <t>Daten zu den Aufgaben</t>
  </si>
  <si>
    <t>prozessbezogene Kompetenz</t>
  </si>
  <si>
    <t>Matchcode</t>
  </si>
  <si>
    <t>A10</t>
  </si>
  <si>
    <t>A11</t>
  </si>
  <si>
    <t>A12</t>
  </si>
  <si>
    <t>A13</t>
  </si>
  <si>
    <t>A14</t>
  </si>
  <si>
    <t>A15</t>
  </si>
  <si>
    <t>A16</t>
  </si>
  <si>
    <t>A17</t>
  </si>
  <si>
    <t>A18</t>
  </si>
  <si>
    <t>A19</t>
  </si>
  <si>
    <t>A20</t>
  </si>
  <si>
    <t>A21</t>
  </si>
  <si>
    <t>A22</t>
  </si>
  <si>
    <t>Kompetenzbereich</t>
  </si>
  <si>
    <t>Anforderungsbereich</t>
  </si>
  <si>
    <t>Aufgabe</t>
  </si>
  <si>
    <t>1a
AFB I</t>
  </si>
  <si>
    <t>Erfüllungsprozentsatz</t>
  </si>
  <si>
    <t>Daten zu inhaltsbezogenen Kompetenzen</t>
  </si>
  <si>
    <t>Zahlen und Größen</t>
  </si>
  <si>
    <t>Zahlen
und
Größen</t>
  </si>
  <si>
    <t>gesamt</t>
  </si>
  <si>
    <t>Erfüllungsprozent</t>
  </si>
  <si>
    <t>Raum und Form</t>
  </si>
  <si>
    <t>Raum
und
Form</t>
  </si>
  <si>
    <t>Zuordnungen und Funktionen</t>
  </si>
  <si>
    <t>Daten und Zufall</t>
  </si>
  <si>
    <t>Daten 
und
Zufall</t>
  </si>
  <si>
    <t>Daten zu Anforderungsbereichen</t>
  </si>
  <si>
    <t>AFB I</t>
  </si>
  <si>
    <t>AFB II</t>
  </si>
  <si>
    <t>AFB III</t>
  </si>
  <si>
    <t>Erfüllungsprozentsätze</t>
  </si>
  <si>
    <t>Notenverteilung - Halbjahresnoten</t>
  </si>
  <si>
    <t>Notenverteilung - ZKA gesamt</t>
  </si>
  <si>
    <t>Inhaltsbereiche</t>
  </si>
  <si>
    <t>Notenbezogene Auswertung</t>
  </si>
  <si>
    <t>Aufgabenbezogene Auswertung</t>
  </si>
  <si>
    <t>Aufgabenbezogene Auswertung nach Inhaltsbereichen</t>
  </si>
  <si>
    <t>Daten</t>
  </si>
  <si>
    <t>Zusammenstellung der Daten für die Diagramme</t>
  </si>
  <si>
    <t>1d</t>
  </si>
  <si>
    <t>1g</t>
  </si>
  <si>
    <t>3a</t>
  </si>
  <si>
    <t>4c</t>
  </si>
  <si>
    <t>Information aus
Tabelle entnehmen</t>
  </si>
  <si>
    <t>Masse eines Briefes
rekonstruieren</t>
  </si>
  <si>
    <t>A01</t>
  </si>
  <si>
    <t>A02</t>
  </si>
  <si>
    <t>A03</t>
  </si>
  <si>
    <t>A04</t>
  </si>
  <si>
    <t>A05</t>
  </si>
  <si>
    <t>A06</t>
  </si>
  <si>
    <t>A07</t>
  </si>
  <si>
    <t>A08</t>
  </si>
  <si>
    <t>A09</t>
  </si>
  <si>
    <r>
      <t xml:space="preserve">Bitte </t>
    </r>
    <r>
      <rPr>
        <b/>
        <sz val="10"/>
        <color rgb="FFFF3300"/>
        <rFont val="Calibri"/>
        <family val="2"/>
        <scheme val="minor"/>
      </rPr>
      <t>nur Schülerinnen und Schüler</t>
    </r>
    <r>
      <rPr>
        <b/>
        <sz val="10"/>
        <color theme="8"/>
        <rFont val="Calibri"/>
        <family val="2"/>
        <scheme val="minor"/>
      </rPr>
      <t xml:space="preserve"> erfassen , die zielgleich unterrichtet wurden und für die keine quantitativ reduzierte oder anderweitig adaptierte Aufgabenstellung verwendet wurde. </t>
    </r>
  </si>
  <si>
    <t>Anforderungsbereich:</t>
  </si>
  <si>
    <t>Inhaltsbereich:</t>
  </si>
  <si>
    <t>1d
AFB II</t>
  </si>
  <si>
    <t>2b
AFB II</t>
  </si>
  <si>
    <t>3a
AFB II</t>
  </si>
  <si>
    <t>4b
AFB II</t>
  </si>
  <si>
    <t>4c
AFB III</t>
  </si>
  <si>
    <t>gebro-
chene
Zahlen
addieren</t>
  </si>
  <si>
    <t>mehrer in ein Diagramm zusammenbringen</t>
  </si>
  <si>
    <t>Gleichung lösen</t>
  </si>
  <si>
    <t>Dreieck konstruieren</t>
  </si>
  <si>
    <t>Ergebnis ermitteln</t>
  </si>
  <si>
    <t>1b (1)</t>
  </si>
  <si>
    <t>1b (2)</t>
  </si>
  <si>
    <t>1c</t>
  </si>
  <si>
    <t>1f (1)</t>
  </si>
  <si>
    <t>1f (2)</t>
  </si>
  <si>
    <t>1h</t>
  </si>
  <si>
    <t>3d</t>
  </si>
  <si>
    <t>4a-1</t>
  </si>
  <si>
    <t>4a-2</t>
  </si>
  <si>
    <t>1a • Größenangaben vergleichen</t>
  </si>
  <si>
    <t>1b (1) • Summe von natürlichen Zahlen berechnen</t>
  </si>
  <si>
    <t>1b (2) • gebrochene Zahlen addieren</t>
  </si>
  <si>
    <t>1c • vom Produkt auf Faktoren schließen</t>
  </si>
  <si>
    <t>1d • Rechteck mit gegebener Eigenschaft zeichnen</t>
  </si>
  <si>
    <t>1e • zueinander senkrechte Geraden zeichnen</t>
  </si>
  <si>
    <t>1f (1) • Information aus Tabelle entnehmen</t>
  </si>
  <si>
    <t>1f (2) • Masse eines Briefes rekonstruieren</t>
  </si>
  <si>
    <t>1g • Gleichung lösen</t>
  </si>
  <si>
    <t>1h • gebrochene Zahl runden</t>
  </si>
  <si>
    <t>2a • Dreieck konstruieren</t>
  </si>
  <si>
    <t>2b • Eigenschaften von Dreiecken anwenden</t>
  </si>
  <si>
    <t>3a • größten Temperaturunterschied angeben</t>
  </si>
  <si>
    <t>3b • durchschnittliche Temperatur berechnen</t>
  </si>
  <si>
    <t>3c • Beschriftung der Achse ergänzen</t>
  </si>
  <si>
    <t>3d • Ergebnis ermitteln</t>
  </si>
  <si>
    <t>4a-1 • Informationen aus Diagramm entnehmen</t>
  </si>
  <si>
    <t>4a-2 • Informationen aus Diagramm entnehmen</t>
  </si>
  <si>
    <t>4b • Daten grafisch darstellen</t>
  </si>
  <si>
    <t>4c • Größen zur Berechnung identifizieren</t>
  </si>
  <si>
    <t>5a • Proportionalität sachgerecht anwenden</t>
  </si>
  <si>
    <t>5b • größtmögliche Ersparnis berechnen</t>
  </si>
  <si>
    <t>Größenangaben
vergleichen</t>
  </si>
  <si>
    <t>Summe von natürlichen
Zahlen berechnen</t>
  </si>
  <si>
    <t>gebrochene Zahlen
addieren</t>
  </si>
  <si>
    <t>vom Produkt auf
Faktoren schließen</t>
  </si>
  <si>
    <t>Rechteck mit gegebener
Eigenschaft zeichnen</t>
  </si>
  <si>
    <t>zueinander senkrechte
Geraden zeichnen</t>
  </si>
  <si>
    <t>gebrochene
Zahl runden</t>
  </si>
  <si>
    <t>Eigenschaften von
Dreiecken anwenden</t>
  </si>
  <si>
    <t>größten Temperatur-
unterschied angeben</t>
  </si>
  <si>
    <t>durchschnittliche Tem-
peratur berechnen</t>
  </si>
  <si>
    <t>Beschriftung der
Achse ergänzen</t>
  </si>
  <si>
    <t>Informationen aus
Diagramm entnehmen</t>
  </si>
  <si>
    <t>Daten grafisch
darstellen</t>
  </si>
  <si>
    <t>Größen zur Berech-
nung identifizieren</t>
  </si>
  <si>
    <t>Proportionalität sach-
gerecht anwenden</t>
  </si>
  <si>
    <t>größtmögliche
Ersparnis berechnen</t>
  </si>
  <si>
    <t>1b (1)
AFB I</t>
  </si>
  <si>
    <t>1b (2)
AFB I</t>
  </si>
  <si>
    <t>1c
AFB II</t>
  </si>
  <si>
    <t>1e
AFB I</t>
  </si>
  <si>
    <t>1f (1)
AFB I</t>
  </si>
  <si>
    <t>1f (2)
AFB II</t>
  </si>
  <si>
    <t>1g
AFB II</t>
  </si>
  <si>
    <t>1h
AFB I</t>
  </si>
  <si>
    <t>3c
AFB II</t>
  </si>
  <si>
    <t>3d
AFB II</t>
  </si>
  <si>
    <t>4a-1
AFB I</t>
  </si>
  <si>
    <t>4a-2
AFB II</t>
  </si>
  <si>
    <t>5a
AFB I</t>
  </si>
  <si>
    <t>5b
AFB III</t>
  </si>
  <si>
    <t>Größen-
angaben
vergleichen</t>
  </si>
  <si>
    <t>Summe von
natürlichen
Zahlen
berechnen</t>
  </si>
  <si>
    <t>gebrochene
Zahlen
addieren</t>
  </si>
  <si>
    <t>vom
Produkt auf
Faktoren
schließen</t>
  </si>
  <si>
    <t>Rechteck mit 
gegebener
Eigenschaft
zeichnen</t>
  </si>
  <si>
    <t>zueinander
senkrechte
Geraden
zeichnen</t>
  </si>
  <si>
    <t>Informa-
tion aus
Tabelle
entnehmen</t>
  </si>
  <si>
    <t>Masse eines Briefes
rekon-
struieren</t>
  </si>
  <si>
    <t>Gleichung
lösen</t>
  </si>
  <si>
    <t>gebrochene
Zahl
runden</t>
  </si>
  <si>
    <t>Eigenschaf-
ten von
Dreiecken
anwenden</t>
  </si>
  <si>
    <t>größten
Temperatur-
unterschied
angeben</t>
  </si>
  <si>
    <t>durch-
schnittliche
Temperatur
berechnen</t>
  </si>
  <si>
    <t>Beschriftung
der Achse
ergänzen</t>
  </si>
  <si>
    <t>Ergebnis
ermitteln</t>
  </si>
  <si>
    <t>Daten
grafisch
darstellen</t>
  </si>
  <si>
    <t>Propor-
tionalität
sachgerecht
anwenden</t>
  </si>
  <si>
    <t>größt-
mögliche
Ersparnis
berechnen</t>
  </si>
  <si>
    <t>Größen zur
Berechnung
identi-
fizieren</t>
  </si>
  <si>
    <t>Dreieck
konstru-ieren</t>
  </si>
  <si>
    <t>Informationen
aus Diagramm
entnehmen</t>
  </si>
  <si>
    <t>gebro-
chene
Zahl
runden</t>
  </si>
  <si>
    <t>vom
Produkt
auf
Faktoren
schließen</t>
  </si>
  <si>
    <t>zueinan-
der senk-
rechte
Geraden
zeichnen</t>
  </si>
  <si>
    <t>Summe
von na-
türlichen
Zahlen
berechnen</t>
  </si>
  <si>
    <t>Propor-
tionalität
sach-
gerecht
anwenden</t>
  </si>
  <si>
    <t>größten
Tempera-
turunter-
schied
angeben</t>
  </si>
  <si>
    <t>durch-
schnitt-
liche Tem-
peratur
berechnen</t>
  </si>
  <si>
    <t>Beschrif-
tung
der Achse
ergänzen</t>
  </si>
  <si>
    <t>Größen zur
Berech-
nung
identi-
fizieren</t>
  </si>
  <si>
    <t>Zuord-
nungen 
und
Funk-
tionen</t>
  </si>
  <si>
    <t>Zentrale Klassenarbeit Schuljahrgang 6 - Sekundarschule
Mathematik 2021</t>
  </si>
  <si>
    <t>Schulauswertung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</si>
</sst>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theme="0" tint="-4.9989318521683403E-2"/>
      <name val="Calibri"/>
      <family val="2"/>
      <scheme val="minor"/>
    </font>
    <font>
      <b/>
      <sz val="11"/>
      <color theme="8"/>
      <name val="Calibri"/>
      <family val="2"/>
      <scheme val="minor"/>
    </font>
    <font>
      <sz val="11"/>
      <color theme="1"/>
      <name val="Calibri"/>
      <family val="2"/>
    </font>
    <font>
      <b/>
      <sz val="12"/>
      <color rgb="FFFF0000"/>
      <name val="Calibri"/>
      <family val="2"/>
      <scheme val="minor"/>
    </font>
    <font>
      <b/>
      <sz val="11"/>
      <color rgb="FF0070C0"/>
      <name val="Calibri"/>
      <family val="2"/>
      <scheme val="minor"/>
    </font>
    <font>
      <sz val="11"/>
      <color rgb="FF0070C0"/>
      <name val="Calibri"/>
      <family val="2"/>
      <scheme val="minor"/>
    </font>
    <font>
      <b/>
      <sz val="12"/>
      <color theme="0" tint="-4.9989318521683403E-2"/>
      <name val="Calibri"/>
      <family val="2"/>
      <scheme val="minor"/>
    </font>
    <font>
      <b/>
      <sz val="12"/>
      <color theme="0"/>
      <name val="Calibri"/>
      <family val="2"/>
      <scheme val="minor"/>
    </font>
    <font>
      <sz val="6"/>
      <color theme="1"/>
      <name val="Calibri"/>
      <family val="2"/>
      <scheme val="minor"/>
    </font>
    <font>
      <sz val="9"/>
      <name val="Calibri"/>
      <family val="2"/>
      <scheme val="minor"/>
    </font>
    <font>
      <sz val="14"/>
      <name val="Calibri"/>
      <family val="2"/>
      <scheme val="minor"/>
    </font>
    <font>
      <sz val="14"/>
      <color rgb="FFFF0000"/>
      <name val="Calibri"/>
      <family val="2"/>
      <scheme val="minor"/>
    </font>
    <font>
      <sz val="10"/>
      <color theme="1"/>
      <name val="Arial"/>
      <family val="2"/>
    </font>
    <font>
      <b/>
      <sz val="16"/>
      <color rgb="FFFF0000"/>
      <name val="Calibri"/>
      <family val="2"/>
      <scheme val="minor"/>
    </font>
    <font>
      <b/>
      <sz val="26"/>
      <color rgb="FFFF0000"/>
      <name val="Calibri"/>
      <family val="2"/>
      <scheme val="minor"/>
    </font>
    <font>
      <b/>
      <sz val="10"/>
      <color theme="8"/>
      <name val="Calibri"/>
      <family val="2"/>
      <scheme val="minor"/>
    </font>
    <font>
      <b/>
      <sz val="10"/>
      <color rgb="FFFF3300"/>
      <name val="Calibri"/>
      <family val="2"/>
      <scheme val="minor"/>
    </font>
    <font>
      <b/>
      <sz val="14"/>
      <color theme="8"/>
      <name val="Calibri"/>
      <family val="2"/>
      <scheme val="minor"/>
    </font>
    <font>
      <b/>
      <sz val="14"/>
      <name val="Calibri"/>
      <family val="2"/>
      <scheme val="minor"/>
    </font>
    <font>
      <b/>
      <sz val="8"/>
      <name val="Calibri"/>
      <family val="2"/>
      <scheme val="minor"/>
    </font>
    <font>
      <sz val="7"/>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20305F"/>
        <bgColor indexed="64"/>
      </patternFill>
    </fill>
    <fill>
      <patternFill patternType="solid">
        <fgColor rgb="FFCE781E"/>
        <bgColor indexed="64"/>
      </patternFill>
    </fill>
    <fill>
      <patternFill patternType="solid">
        <fgColor theme="5" tint="0.59999389629810485"/>
        <bgColor indexed="64"/>
      </patternFill>
    </fill>
    <fill>
      <patternFill patternType="solid">
        <fgColor rgb="FFB7DEE8"/>
        <bgColor indexed="64"/>
      </patternFill>
    </fill>
    <fill>
      <patternFill patternType="solid">
        <fgColor rgb="FFFFCC99"/>
        <bgColor indexed="64"/>
      </patternFill>
    </fill>
    <fill>
      <patternFill patternType="solid">
        <fgColor rgb="FFD8E4B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110">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ck">
        <color rgb="FFFF0000"/>
      </right>
      <top/>
      <bottom/>
      <diagonal/>
    </border>
    <border>
      <left style="thick">
        <color rgb="FF00B050"/>
      </left>
      <right style="thin">
        <color auto="1"/>
      </right>
      <top style="thin">
        <color auto="1"/>
      </top>
      <bottom style="thick">
        <color rgb="FF00B050"/>
      </bottom>
      <diagonal/>
    </border>
    <border>
      <left style="thin">
        <color auto="1"/>
      </left>
      <right style="thin">
        <color auto="1"/>
      </right>
      <top style="thin">
        <color auto="1"/>
      </top>
      <bottom style="thick">
        <color rgb="FF00B050"/>
      </bottom>
      <diagonal/>
    </border>
    <border>
      <left style="thin">
        <color auto="1"/>
      </left>
      <right style="thick">
        <color rgb="FF00B050"/>
      </right>
      <top style="thin">
        <color auto="1"/>
      </top>
      <bottom style="thick">
        <color rgb="FF00B050"/>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ck">
        <color rgb="FFFF0000"/>
      </top>
      <bottom style="hair">
        <color indexed="64"/>
      </bottom>
      <diagonal/>
    </border>
    <border>
      <left style="thin">
        <color indexed="64"/>
      </left>
      <right style="thin">
        <color indexed="64"/>
      </right>
      <top style="hair">
        <color indexed="64"/>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ck">
        <color rgb="FFFF0000"/>
      </top>
      <bottom style="hair">
        <color indexed="64"/>
      </bottom>
      <diagonal/>
    </border>
    <border>
      <left style="hair">
        <color indexed="64"/>
      </left>
      <right/>
      <top/>
      <bottom style="hair">
        <color indexed="64"/>
      </bottom>
      <diagonal/>
    </border>
    <border>
      <left style="hair">
        <color indexed="64"/>
      </left>
      <right/>
      <top style="hair">
        <color indexed="64"/>
      </top>
      <bottom style="thick">
        <color rgb="FFFF0000"/>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ck">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ck">
        <color rgb="FFFF0000"/>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xf numFmtId="9" fontId="5" fillId="0" borderId="0" applyFont="0" applyFill="0" applyBorder="0" applyAlignment="0" applyProtection="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14" fillId="0" borderId="0"/>
  </cellStyleXfs>
  <cellXfs count="350">
    <xf numFmtId="0" fontId="0" fillId="0" borderId="0" xfId="0"/>
    <xf numFmtId="0" fontId="0" fillId="0" borderId="0" xfId="0" applyFont="1"/>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3" fillId="0" borderId="0" xfId="0" applyFont="1" applyAlignment="1" applyProtection="1">
      <alignment horizontal="center" vertical="center" wrapText="1"/>
      <protection hidden="1"/>
    </xf>
    <xf numFmtId="0" fontId="6" fillId="5" borderId="0" xfId="0" applyFont="1" applyFill="1" applyAlignment="1" applyProtection="1">
      <alignment horizontal="right" vertical="top"/>
      <protection hidden="1"/>
    </xf>
    <xf numFmtId="0" fontId="6"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5" fillId="0" borderId="0" xfId="2" applyFont="1" applyAlignment="1" applyProtection="1">
      <alignment wrapText="1"/>
      <protection hidden="1"/>
    </xf>
    <xf numFmtId="0" fontId="6" fillId="0" borderId="2" xfId="0" applyFont="1" applyBorder="1" applyAlignment="1" applyProtection="1">
      <alignment horizontal="center"/>
      <protection hidden="1"/>
    </xf>
    <xf numFmtId="0" fontId="6" fillId="0" borderId="0" xfId="0" applyFont="1" applyFill="1" applyBorder="1" applyAlignment="1" applyProtection="1">
      <alignment horizontal="center"/>
      <protection hidden="1"/>
    </xf>
    <xf numFmtId="0" fontId="0" fillId="3" borderId="61" xfId="0" applyFont="1" applyFill="1" applyBorder="1" applyAlignment="1" applyProtection="1">
      <alignment horizontal="center"/>
      <protection hidden="1"/>
    </xf>
    <xf numFmtId="0" fontId="0" fillId="3" borderId="62" xfId="0" applyFont="1" applyFill="1" applyBorder="1" applyAlignment="1" applyProtection="1">
      <alignment horizontal="center"/>
      <protection locked="0" hidden="1"/>
    </xf>
    <xf numFmtId="0" fontId="0" fillId="3" borderId="63" xfId="0" applyFont="1" applyFill="1" applyBorder="1" applyAlignment="1" applyProtection="1">
      <alignment horizontal="center"/>
      <protection locked="0" hidden="1"/>
    </xf>
    <xf numFmtId="0" fontId="0" fillId="3" borderId="64" xfId="0" applyFont="1" applyFill="1" applyBorder="1" applyAlignment="1" applyProtection="1">
      <alignment horizontal="center"/>
      <protection locked="0" hidden="1"/>
    </xf>
    <xf numFmtId="0" fontId="0" fillId="3" borderId="65" xfId="0" applyFont="1" applyFill="1" applyBorder="1" applyAlignment="1" applyProtection="1">
      <alignment horizontal="center"/>
      <protection hidden="1"/>
    </xf>
    <xf numFmtId="0" fontId="0" fillId="3" borderId="66" xfId="0" applyFont="1" applyFill="1" applyBorder="1" applyAlignment="1" applyProtection="1">
      <alignment horizontal="center"/>
      <protection locked="0" hidden="1"/>
    </xf>
    <xf numFmtId="0" fontId="0" fillId="3" borderId="2" xfId="0" applyFont="1" applyFill="1" applyBorder="1" applyAlignment="1" applyProtection="1">
      <alignment horizontal="center"/>
      <protection locked="0" hidden="1"/>
    </xf>
    <xf numFmtId="0" fontId="0" fillId="3" borderId="67" xfId="0" applyFont="1" applyFill="1" applyBorder="1" applyAlignment="1" applyProtection="1">
      <alignment horizontal="center"/>
      <protection locked="0" hidden="1"/>
    </xf>
    <xf numFmtId="0" fontId="0" fillId="0" borderId="68" xfId="0" applyFont="1" applyFill="1" applyBorder="1" applyAlignment="1" applyProtection="1">
      <alignment horizontal="center"/>
      <protection hidden="1"/>
    </xf>
    <xf numFmtId="0" fontId="0" fillId="0" borderId="56"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57"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6" fillId="5" borderId="0" xfId="0" applyFont="1" applyFill="1" applyAlignment="1" applyProtection="1">
      <alignment vertical="top"/>
      <protection hidden="1"/>
    </xf>
    <xf numFmtId="0" fontId="6" fillId="0" borderId="0" xfId="0" applyFont="1" applyFill="1" applyBorder="1" applyAlignment="1" applyProtection="1">
      <alignment horizontal="left" vertical="top"/>
      <protection hidden="1"/>
    </xf>
    <xf numFmtId="0" fontId="6" fillId="0" borderId="32" xfId="0" applyFont="1" applyFill="1" applyBorder="1" applyAlignment="1" applyProtection="1">
      <alignment horizontal="center"/>
      <protection hidden="1"/>
    </xf>
    <xf numFmtId="0" fontId="0" fillId="3" borderId="69" xfId="0" applyFont="1" applyFill="1" applyBorder="1" applyAlignment="1" applyProtection="1">
      <alignment horizontal="center"/>
      <protection hidden="1"/>
    </xf>
    <xf numFmtId="0" fontId="6" fillId="0" borderId="0" xfId="0" applyFont="1" applyFill="1" applyAlignment="1" applyProtection="1">
      <alignment horizontal="right" vertical="top"/>
      <protection hidden="1"/>
    </xf>
    <xf numFmtId="0" fontId="6"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9" fillId="0" borderId="0" xfId="0" applyFont="1" applyAlignment="1" applyProtection="1">
      <alignment horizontal="right"/>
      <protection hidden="1"/>
    </xf>
    <xf numFmtId="0" fontId="9" fillId="0" borderId="0" xfId="0" applyFont="1" applyAlignment="1" applyProtection="1">
      <alignment horizontal="left"/>
      <protection hidden="1"/>
    </xf>
    <xf numFmtId="0" fontId="0" fillId="0" borderId="0" xfId="0" applyFont="1" applyBorder="1" applyProtection="1">
      <protection hidden="1"/>
    </xf>
    <xf numFmtId="0" fontId="1" fillId="0" borderId="0" xfId="0" applyFont="1" applyBorder="1" applyAlignment="1" applyProtection="1">
      <protection hidden="1"/>
    </xf>
    <xf numFmtId="0" fontId="8" fillId="0" borderId="0" xfId="0" applyFont="1" applyProtection="1">
      <protection hidden="1"/>
    </xf>
    <xf numFmtId="0" fontId="4" fillId="3" borderId="16" xfId="0" applyFont="1" applyFill="1" applyBorder="1" applyAlignment="1" applyProtection="1">
      <alignment horizontal="center"/>
      <protection hidden="1"/>
    </xf>
    <xf numFmtId="0" fontId="4" fillId="3" borderId="17" xfId="0" applyFont="1" applyFill="1" applyBorder="1" applyAlignment="1" applyProtection="1">
      <alignment horizontal="center"/>
      <protection hidden="1"/>
    </xf>
    <xf numFmtId="0" fontId="4" fillId="3" borderId="18" xfId="0" applyFont="1" applyFill="1" applyBorder="1" applyAlignment="1" applyProtection="1">
      <alignment horizontal="center"/>
      <protection hidden="1"/>
    </xf>
    <xf numFmtId="0" fontId="0" fillId="0" borderId="4" xfId="0" applyFont="1" applyBorder="1" applyProtection="1">
      <protection hidden="1"/>
    </xf>
    <xf numFmtId="0" fontId="0" fillId="0" borderId="0" xfId="0" applyFont="1" applyAlignment="1" applyProtection="1">
      <alignment horizontal="center"/>
      <protection hidden="1"/>
    </xf>
    <xf numFmtId="0" fontId="8" fillId="3" borderId="26" xfId="0" applyFont="1" applyFill="1" applyBorder="1" applyAlignment="1" applyProtection="1">
      <alignment horizontal="center" vertical="center"/>
      <protection hidden="1"/>
    </xf>
    <xf numFmtId="0" fontId="8" fillId="3" borderId="34" xfId="0" applyFont="1" applyFill="1" applyBorder="1" applyAlignment="1" applyProtection="1">
      <alignment horizontal="center" vertical="center"/>
      <protection hidden="1"/>
    </xf>
    <xf numFmtId="0" fontId="8" fillId="3" borderId="35" xfId="0" applyFont="1" applyFill="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0" fontId="8" fillId="0" borderId="0" xfId="0" applyFont="1" applyAlignment="1" applyProtection="1">
      <alignment horizontal="center"/>
      <protection hidden="1"/>
    </xf>
    <xf numFmtId="9" fontId="8" fillId="0" borderId="22" xfId="1" applyFont="1" applyBorder="1" applyAlignment="1" applyProtection="1">
      <alignment horizontal="center" vertical="center" shrinkToFit="1"/>
      <protection hidden="1"/>
    </xf>
    <xf numFmtId="9" fontId="8" fillId="0" borderId="23" xfId="1" applyFont="1" applyBorder="1" applyAlignment="1" applyProtection="1">
      <alignment horizontal="center" vertical="center" shrinkToFit="1"/>
      <protection hidden="1"/>
    </xf>
    <xf numFmtId="9" fontId="8" fillId="0" borderId="24" xfId="1" applyFont="1" applyBorder="1" applyAlignment="1" applyProtection="1">
      <alignment horizontal="center" vertical="center" shrinkToFit="1"/>
      <protection hidden="1"/>
    </xf>
    <xf numFmtId="0" fontId="0" fillId="4" borderId="2" xfId="0" applyFont="1" applyFill="1" applyBorder="1" applyAlignment="1" applyProtection="1">
      <alignment horizontal="center" vertical="center"/>
      <protection hidden="1"/>
    </xf>
    <xf numFmtId="0" fontId="0" fillId="0" borderId="2" xfId="0" applyFont="1" applyBorder="1" applyAlignment="1" applyProtection="1">
      <alignment horizontal="center" vertical="center"/>
      <protection hidden="1"/>
    </xf>
    <xf numFmtId="0" fontId="4" fillId="0" borderId="70" xfId="0" applyFont="1" applyBorder="1" applyAlignment="1" applyProtection="1">
      <alignment horizontal="center" vertical="center"/>
      <protection hidden="1"/>
    </xf>
    <xf numFmtId="0" fontId="4" fillId="0" borderId="71" xfId="0" applyFont="1" applyBorder="1" applyAlignment="1" applyProtection="1">
      <alignment horizontal="center" vertical="center"/>
      <protection hidden="1"/>
    </xf>
    <xf numFmtId="0" fontId="4" fillId="0" borderId="72" xfId="0" applyFont="1" applyBorder="1" applyAlignment="1" applyProtection="1">
      <alignment horizontal="center" vertical="center"/>
      <protection hidden="1"/>
    </xf>
    <xf numFmtId="0" fontId="6" fillId="4" borderId="25" xfId="0" applyFont="1" applyFill="1" applyBorder="1" applyAlignment="1" applyProtection="1">
      <alignment horizontal="center" vertical="center"/>
      <protection hidden="1"/>
    </xf>
    <xf numFmtId="0" fontId="6" fillId="4" borderId="14"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4" fillId="0" borderId="41" xfId="0" applyFont="1" applyBorder="1" applyAlignment="1" applyProtection="1">
      <alignment horizontal="left"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left"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left"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left" vertical="center"/>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9" fillId="0" borderId="0" xfId="0" applyFont="1" applyBorder="1" applyAlignment="1" applyProtection="1">
      <alignment horizontal="right"/>
      <protection hidden="1"/>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10" fillId="0" borderId="0" xfId="0" applyFont="1" applyProtection="1">
      <protection hidden="1"/>
    </xf>
    <xf numFmtId="0" fontId="21" fillId="0" borderId="0" xfId="0" applyFont="1" applyProtection="1">
      <protection hidden="1"/>
    </xf>
    <xf numFmtId="0" fontId="0" fillId="0" borderId="0" xfId="0" applyFont="1" applyBorder="1" applyAlignment="1" applyProtection="1">
      <protection hidden="1"/>
    </xf>
    <xf numFmtId="0" fontId="0" fillId="0" borderId="0" xfId="0" applyFont="1" applyBorder="1" applyAlignment="1" applyProtection="1">
      <alignment horizontal="center" vertical="center"/>
      <protection hidden="1"/>
    </xf>
    <xf numFmtId="49" fontId="9" fillId="0" borderId="0" xfId="0" applyNumberFormat="1" applyFont="1" applyBorder="1" applyAlignment="1" applyProtection="1">
      <alignment horizontal="center"/>
      <protection hidden="1"/>
    </xf>
    <xf numFmtId="0" fontId="4" fillId="0" borderId="36" xfId="0" applyFont="1" applyBorder="1" applyAlignment="1" applyProtection="1">
      <alignment horizontal="left" vertical="center"/>
      <protection locked="0"/>
    </xf>
    <xf numFmtId="0" fontId="4" fillId="0" borderId="81"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23" fillId="0" borderId="0" xfId="0" applyFont="1" applyAlignment="1" applyProtection="1">
      <alignment wrapText="1"/>
      <protection hidden="1"/>
    </xf>
    <xf numFmtId="0" fontId="4" fillId="0" borderId="22"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protection hidden="1"/>
    </xf>
    <xf numFmtId="0" fontId="4" fillId="0" borderId="24" xfId="0" applyFont="1" applyFill="1" applyBorder="1" applyAlignment="1" applyProtection="1">
      <alignment horizontal="center" vertical="center"/>
      <protection hidden="1"/>
    </xf>
    <xf numFmtId="0" fontId="6" fillId="0" borderId="0" xfId="0" applyFont="1" applyBorder="1" applyAlignment="1" applyProtection="1">
      <alignment horizontal="center"/>
      <protection hidden="1"/>
    </xf>
    <xf numFmtId="0" fontId="2" fillId="0" borderId="85" xfId="0" applyFont="1" applyBorder="1"/>
    <xf numFmtId="0" fontId="0" fillId="0" borderId="86" xfId="0" applyFont="1" applyBorder="1"/>
    <xf numFmtId="0" fontId="2" fillId="0" borderId="87" xfId="0" applyFont="1" applyBorder="1"/>
    <xf numFmtId="0" fontId="0" fillId="0" borderId="88" xfId="0" applyFont="1" applyBorder="1"/>
    <xf numFmtId="0" fontId="3" fillId="0" borderId="87" xfId="0" applyFont="1" applyBorder="1" applyAlignment="1">
      <alignment horizontal="center"/>
    </xf>
    <xf numFmtId="0" fontId="3" fillId="0" borderId="88" xfId="0" applyFont="1" applyBorder="1" applyAlignment="1">
      <alignment horizontal="center"/>
    </xf>
    <xf numFmtId="0" fontId="0" fillId="0" borderId="87" xfId="0" applyFont="1" applyBorder="1" applyAlignment="1">
      <alignment horizontal="center"/>
    </xf>
    <xf numFmtId="0" fontId="0" fillId="0" borderId="88" xfId="0" applyFont="1" applyBorder="1" applyAlignment="1">
      <alignment horizontal="center"/>
    </xf>
    <xf numFmtId="0" fontId="0" fillId="0" borderId="89" xfId="0" applyFont="1" applyBorder="1" applyAlignment="1">
      <alignment horizontal="center"/>
    </xf>
    <xf numFmtId="0" fontId="0" fillId="0" borderId="90" xfId="0" applyFont="1" applyBorder="1" applyAlignment="1">
      <alignment horizontal="center"/>
    </xf>
    <xf numFmtId="0" fontId="9" fillId="0" borderId="0" xfId="0" applyFont="1" applyAlignment="1" applyProtection="1">
      <protection hidden="1"/>
    </xf>
    <xf numFmtId="0" fontId="0" fillId="3" borderId="74" xfId="0" applyFont="1" applyFill="1" applyBorder="1" applyAlignment="1" applyProtection="1">
      <alignment horizontal="center"/>
      <protection locked="0" hidden="1"/>
    </xf>
    <xf numFmtId="0" fontId="0" fillId="3" borderId="75" xfId="0" applyFont="1" applyFill="1" applyBorder="1" applyAlignment="1" applyProtection="1">
      <alignment horizontal="center"/>
      <protection locked="0" hidden="1"/>
    </xf>
    <xf numFmtId="0" fontId="0" fillId="3" borderId="76" xfId="0" applyFont="1" applyFill="1" applyBorder="1" applyAlignment="1" applyProtection="1">
      <alignment horizontal="center"/>
      <protection locked="0" hidden="1"/>
    </xf>
    <xf numFmtId="0" fontId="7" fillId="0" borderId="22" xfId="0" applyFont="1" applyBorder="1" applyAlignment="1">
      <alignment horizontal="center" textRotation="90" wrapText="1"/>
    </xf>
    <xf numFmtId="0" fontId="7" fillId="0" borderId="23" xfId="0" applyFont="1" applyBorder="1" applyAlignment="1">
      <alignment horizontal="center" textRotation="90" wrapText="1"/>
    </xf>
    <xf numFmtId="0" fontId="7" fillId="0" borderId="24" xfId="0" applyFont="1" applyBorder="1" applyAlignment="1">
      <alignment horizontal="center" textRotation="90" wrapText="1"/>
    </xf>
    <xf numFmtId="0" fontId="10" fillId="0" borderId="0" xfId="0" applyFont="1" applyAlignment="1" applyProtection="1">
      <alignment vertical="center"/>
    </xf>
    <xf numFmtId="0" fontId="18" fillId="0" borderId="0" xfId="0" applyFont="1" applyAlignment="1">
      <alignment vertical="center"/>
    </xf>
    <xf numFmtId="0" fontId="18" fillId="0" borderId="0" xfId="0" applyFont="1" applyFill="1" applyBorder="1" applyAlignment="1">
      <alignment vertical="center"/>
    </xf>
    <xf numFmtId="0" fontId="15" fillId="0" borderId="0" xfId="0" applyFont="1" applyFill="1" applyBorder="1" applyAlignment="1">
      <alignment vertical="center"/>
    </xf>
    <xf numFmtId="0" fontId="6" fillId="0" borderId="0" xfId="0" applyFont="1" applyAlignment="1">
      <alignment vertical="center"/>
    </xf>
    <xf numFmtId="0" fontId="18" fillId="0" borderId="1" xfId="0" applyFont="1" applyFill="1" applyBorder="1" applyAlignment="1">
      <alignment horizontal="center" vertical="center"/>
    </xf>
    <xf numFmtId="0" fontId="18" fillId="0" borderId="32" xfId="0" applyFont="1" applyFill="1" applyBorder="1" applyAlignment="1">
      <alignment horizontal="center" vertical="center"/>
    </xf>
    <xf numFmtId="0" fontId="26" fillId="0" borderId="0" xfId="0" applyFont="1" applyAlignment="1"/>
    <xf numFmtId="0" fontId="28" fillId="0" borderId="0" xfId="0" applyFont="1" applyAlignment="1">
      <alignment vertical="center"/>
    </xf>
    <xf numFmtId="0" fontId="1" fillId="0" borderId="0" xfId="0" applyFont="1"/>
    <xf numFmtId="0" fontId="18" fillId="2" borderId="0" xfId="0" applyFont="1" applyFill="1" applyBorder="1" applyAlignment="1">
      <alignment horizontal="right" vertical="center"/>
    </xf>
    <xf numFmtId="164" fontId="15" fillId="2" borderId="0" xfId="5" applyNumberFormat="1" applyFont="1" applyFill="1" applyBorder="1" applyAlignment="1">
      <alignment horizontal="center" vertical="center"/>
    </xf>
    <xf numFmtId="0" fontId="27" fillId="2" borderId="0" xfId="0" applyFont="1" applyFill="1" applyAlignment="1">
      <alignment horizontal="left" vertical="center" wrapText="1" indent="2"/>
    </xf>
    <xf numFmtId="2" fontId="29" fillId="2" borderId="0" xfId="0" applyNumberFormat="1" applyFont="1" applyFill="1" applyBorder="1" applyAlignment="1">
      <alignment horizontal="center" vertical="center"/>
    </xf>
    <xf numFmtId="0" fontId="15" fillId="0" borderId="0" xfId="0" applyFont="1"/>
    <xf numFmtId="0" fontId="12" fillId="0" borderId="0" xfId="0" applyFont="1" applyAlignment="1"/>
    <xf numFmtId="4" fontId="29" fillId="0" borderId="0" xfId="0" applyNumberFormat="1" applyFont="1" applyFill="1" applyBorder="1" applyAlignment="1">
      <alignment vertical="center"/>
    </xf>
    <xf numFmtId="4" fontId="30" fillId="0" borderId="0" xfId="0" applyNumberFormat="1" applyFont="1" applyFill="1" applyBorder="1" applyAlignment="1">
      <alignment vertical="center"/>
    </xf>
    <xf numFmtId="2" fontId="30" fillId="0" borderId="0" xfId="0" applyNumberFormat="1" applyFont="1" applyFill="1" applyBorder="1" applyAlignment="1">
      <alignment vertical="center"/>
    </xf>
    <xf numFmtId="0" fontId="18" fillId="0" borderId="0" xfId="0" applyFont="1" applyFill="1" applyBorder="1" applyAlignment="1">
      <alignment horizontal="right" vertical="center" indent="2"/>
    </xf>
    <xf numFmtId="164" fontId="15" fillId="0" borderId="0" xfId="5" applyNumberFormat="1" applyFont="1" applyFill="1" applyBorder="1" applyAlignment="1">
      <alignment horizontal="center" vertical="center" shrinkToFit="1"/>
    </xf>
    <xf numFmtId="0" fontId="27" fillId="0" borderId="0" xfId="0" applyFont="1" applyFill="1" applyAlignment="1">
      <alignment horizontal="left" wrapText="1" indent="2"/>
    </xf>
    <xf numFmtId="0" fontId="6" fillId="0" borderId="0" xfId="0" applyFont="1" applyFill="1" applyAlignment="1">
      <alignment horizontal="left"/>
    </xf>
    <xf numFmtId="0" fontId="6" fillId="0" borderId="0" xfId="0" applyFont="1" applyFill="1" applyAlignment="1">
      <alignment horizontal="center"/>
    </xf>
    <xf numFmtId="0" fontId="31" fillId="13" borderId="2" xfId="0" applyFont="1" applyFill="1" applyBorder="1" applyAlignment="1">
      <alignment vertical="center"/>
    </xf>
    <xf numFmtId="0" fontId="31" fillId="0" borderId="0" xfId="0" applyFont="1" applyFill="1" applyBorder="1" applyAlignment="1">
      <alignment vertical="center"/>
    </xf>
    <xf numFmtId="0" fontId="0" fillId="0" borderId="0" xfId="0" applyFill="1" applyBorder="1"/>
    <xf numFmtId="0" fontId="31" fillId="14" borderId="2" xfId="0" applyFont="1" applyFill="1" applyBorder="1" applyAlignment="1">
      <alignment vertical="center"/>
    </xf>
    <xf numFmtId="0" fontId="31" fillId="4" borderId="2" xfId="0" applyFont="1" applyFill="1" applyBorder="1" applyAlignment="1">
      <alignment vertical="center"/>
    </xf>
    <xf numFmtId="0" fontId="8" fillId="0" borderId="0" xfId="0" applyFont="1" applyAlignment="1" applyProtection="1">
      <alignment horizontal="right"/>
    </xf>
    <xf numFmtId="0" fontId="0" fillId="0" borderId="0" xfId="0" applyBorder="1"/>
    <xf numFmtId="0" fontId="20" fillId="0" borderId="0" xfId="0" applyFont="1"/>
    <xf numFmtId="0" fontId="0" fillId="0" borderId="2" xfId="0" applyBorder="1" applyAlignment="1">
      <alignment horizontal="center"/>
    </xf>
    <xf numFmtId="0" fontId="0" fillId="0" borderId="0" xfId="0" applyBorder="1" applyAlignment="1">
      <alignment horizontal="center"/>
    </xf>
    <xf numFmtId="0" fontId="6" fillId="0" borderId="0" xfId="0" applyFont="1" applyAlignment="1">
      <alignment horizontal="right"/>
    </xf>
    <xf numFmtId="2" fontId="0" fillId="0" borderId="0" xfId="0" applyNumberFormat="1" applyBorder="1" applyAlignment="1">
      <alignment horizontal="center"/>
    </xf>
    <xf numFmtId="0" fontId="0" fillId="0" borderId="0" xfId="0" applyAlignment="1">
      <alignment horizontal="right"/>
    </xf>
    <xf numFmtId="9" fontId="8" fillId="0" borderId="2" xfId="1" applyFont="1" applyBorder="1" applyAlignment="1">
      <alignment horizontal="center" shrinkToFit="1"/>
    </xf>
    <xf numFmtId="0" fontId="32" fillId="0" borderId="0" xfId="0" applyFont="1" applyFill="1"/>
    <xf numFmtId="0" fontId="11" fillId="0" borderId="0" xfId="0" applyFont="1" applyAlignment="1">
      <alignment horizontal="right"/>
    </xf>
    <xf numFmtId="0" fontId="0" fillId="0" borderId="0" xfId="0" applyAlignment="1">
      <alignment horizontal="center"/>
    </xf>
    <xf numFmtId="0" fontId="11" fillId="0" borderId="0" xfId="0" applyFont="1" applyBorder="1" applyAlignment="1" applyProtection="1">
      <alignment horizontal="right" vertical="center"/>
      <protection hidden="1"/>
    </xf>
    <xf numFmtId="0" fontId="33" fillId="0" borderId="0" xfId="0" applyFont="1" applyAlignment="1">
      <alignment horizontal="center" vertical="center"/>
    </xf>
    <xf numFmtId="0" fontId="2" fillId="0" borderId="0" xfId="0" applyFont="1" applyAlignment="1">
      <alignment horizontal="right" vertical="center"/>
    </xf>
    <xf numFmtId="9" fontId="8" fillId="0" borderId="22" xfId="1" applyFont="1" applyBorder="1" applyAlignment="1" applyProtection="1">
      <alignment horizontal="center" wrapText="1"/>
      <protection hidden="1"/>
    </xf>
    <xf numFmtId="0" fontId="8" fillId="12" borderId="22" xfId="0" applyFont="1" applyFill="1" applyBorder="1" applyAlignment="1" applyProtection="1">
      <alignment horizontal="center" vertical="center"/>
      <protection hidden="1"/>
    </xf>
    <xf numFmtId="0" fontId="8" fillId="12" borderId="23" xfId="0" applyFont="1" applyFill="1" applyBorder="1" applyAlignment="1" applyProtection="1">
      <alignment horizontal="center" vertical="center"/>
      <protection hidden="1"/>
    </xf>
    <xf numFmtId="0" fontId="8" fillId="12" borderId="24" xfId="0" applyFont="1" applyFill="1" applyBorder="1" applyAlignment="1" applyProtection="1">
      <alignment horizontal="center" vertical="center"/>
      <protection hidden="1"/>
    </xf>
    <xf numFmtId="9" fontId="0" fillId="0" borderId="0" xfId="1" applyFont="1"/>
    <xf numFmtId="0" fontId="4" fillId="0" borderId="93" xfId="0" applyFont="1" applyFill="1" applyBorder="1" applyAlignment="1" applyProtection="1">
      <alignment horizontal="center" vertical="center"/>
      <protection hidden="1"/>
    </xf>
    <xf numFmtId="0" fontId="16" fillId="0" borderId="0" xfId="0" applyFont="1" applyBorder="1" applyAlignment="1" applyProtection="1">
      <alignment horizontal="center" vertical="center" wrapText="1"/>
      <protection hidden="1"/>
    </xf>
    <xf numFmtId="0" fontId="0" fillId="0" borderId="32" xfId="0" applyFont="1" applyFill="1" applyBorder="1" applyAlignment="1" applyProtection="1">
      <alignment vertical="center"/>
      <protection hidden="1"/>
    </xf>
    <xf numFmtId="0" fontId="7" fillId="0" borderId="94" xfId="0" applyFont="1" applyBorder="1" applyAlignment="1" applyProtection="1">
      <alignment horizontal="center" wrapText="1"/>
      <protection hidden="1"/>
    </xf>
    <xf numFmtId="0" fontId="7" fillId="0" borderId="8" xfId="0" applyFont="1" applyBorder="1" applyAlignment="1" applyProtection="1">
      <alignment horizontal="center" wrapText="1"/>
      <protection hidden="1"/>
    </xf>
    <xf numFmtId="0" fontId="8" fillId="0" borderId="0" xfId="0" applyFont="1" applyAlignment="1">
      <alignment horizontal="right"/>
    </xf>
    <xf numFmtId="0" fontId="7" fillId="0" borderId="9" xfId="0" applyFont="1" applyBorder="1" applyAlignment="1">
      <alignment horizontal="center" vertical="center"/>
    </xf>
    <xf numFmtId="9" fontId="4" fillId="0" borderId="11" xfId="0" applyNumberFormat="1" applyFont="1" applyBorder="1"/>
    <xf numFmtId="9" fontId="7" fillId="0" borderId="12" xfId="1" applyFont="1" applyBorder="1" applyAlignment="1" applyProtection="1">
      <alignment horizontal="center" wrapText="1"/>
      <protection hidden="1"/>
    </xf>
    <xf numFmtId="9" fontId="7" fillId="0" borderId="78" xfId="1" applyFont="1" applyBorder="1" applyAlignment="1" applyProtection="1">
      <alignment horizontal="center" wrapText="1"/>
      <protection hidden="1"/>
    </xf>
    <xf numFmtId="9" fontId="0" fillId="0" borderId="0" xfId="1" applyFont="1" applyAlignment="1">
      <alignment horizontal="center"/>
    </xf>
    <xf numFmtId="0" fontId="0" fillId="0" borderId="0" xfId="0" applyFont="1" applyFill="1" applyBorder="1" applyAlignment="1" applyProtection="1">
      <alignment vertical="center"/>
      <protection hidden="1"/>
    </xf>
    <xf numFmtId="0" fontId="7" fillId="0" borderId="32" xfId="0"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hidden="1"/>
    </xf>
    <xf numFmtId="9" fontId="7" fillId="0" borderId="0" xfId="1" applyFont="1" applyBorder="1" applyAlignment="1" applyProtection="1">
      <alignment horizontal="center" wrapText="1"/>
      <protection hidden="1"/>
    </xf>
    <xf numFmtId="0" fontId="7" fillId="0" borderId="0" xfId="0" applyFont="1" applyBorder="1" applyAlignment="1" applyProtection="1">
      <alignment horizontal="center" wrapText="1"/>
      <protection hidden="1"/>
    </xf>
    <xf numFmtId="0" fontId="0" fillId="0" borderId="0" xfId="0" applyFont="1" applyAlignment="1" applyProtection="1">
      <alignment horizontal="center" vertical="top" wrapText="1"/>
      <protection hidden="1"/>
    </xf>
    <xf numFmtId="0" fontId="0" fillId="0" borderId="0" xfId="0" applyFont="1" applyAlignment="1" applyProtection="1">
      <alignment horizontal="left" vertical="top" wrapText="1"/>
      <protection hidden="1"/>
    </xf>
    <xf numFmtId="0" fontId="4" fillId="0" borderId="22" xfId="0" applyFont="1" applyFill="1" applyBorder="1" applyAlignment="1" applyProtection="1">
      <alignment horizontal="center" vertical="center" wrapText="1"/>
      <protection hidden="1"/>
    </xf>
    <xf numFmtId="0" fontId="4" fillId="0" borderId="23" xfId="0" applyFont="1" applyFill="1" applyBorder="1" applyAlignment="1" applyProtection="1">
      <alignment horizontal="center" vertical="center" wrapText="1"/>
      <protection hidden="1"/>
    </xf>
    <xf numFmtId="0" fontId="4" fillId="0" borderId="24" xfId="0" applyFont="1" applyFill="1" applyBorder="1" applyAlignment="1" applyProtection="1">
      <alignment horizontal="center" vertical="center" wrapText="1"/>
      <protection hidden="1"/>
    </xf>
    <xf numFmtId="9" fontId="8" fillId="0" borderId="23" xfId="1" applyFont="1" applyBorder="1" applyAlignment="1" applyProtection="1">
      <alignment horizontal="center" wrapText="1"/>
      <protection hidden="1"/>
    </xf>
    <xf numFmtId="9" fontId="8" fillId="0" borderId="24" xfId="1" applyFont="1" applyBorder="1" applyAlignment="1" applyProtection="1">
      <alignment horizontal="center" wrapText="1"/>
      <protection hidden="1"/>
    </xf>
    <xf numFmtId="0" fontId="23" fillId="0" borderId="0" xfId="0" applyFont="1" applyAlignment="1" applyProtection="1">
      <protection hidden="1"/>
    </xf>
    <xf numFmtId="0" fontId="0" fillId="0" borderId="22"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93" xfId="0" applyFont="1" applyFill="1" applyBorder="1" applyAlignment="1" applyProtection="1">
      <alignment horizontal="center" vertical="center"/>
      <protection hidden="1"/>
    </xf>
    <xf numFmtId="0" fontId="32" fillId="0" borderId="0" xfId="0" applyFont="1" applyAlignment="1" applyProtection="1">
      <alignment vertical="top"/>
      <protection hidden="1"/>
    </xf>
    <xf numFmtId="0" fontId="0" fillId="0" borderId="22" xfId="0" applyFont="1" applyBorder="1" applyProtection="1">
      <protection hidden="1"/>
    </xf>
    <xf numFmtId="0" fontId="0" fillId="0" borderId="95" xfId="0" applyFont="1" applyBorder="1" applyAlignment="1" applyProtection="1">
      <alignment horizontal="center" vertical="center"/>
      <protection hidden="1"/>
    </xf>
    <xf numFmtId="0" fontId="0" fillId="0" borderId="3" xfId="0" applyFont="1" applyBorder="1" applyAlignment="1" applyProtection="1">
      <alignment horizontal="center" vertical="center"/>
      <protection hidden="1"/>
    </xf>
    <xf numFmtId="0" fontId="6" fillId="3" borderId="4" xfId="0" applyFont="1" applyFill="1" applyBorder="1" applyAlignment="1" applyProtection="1">
      <alignment horizontal="center"/>
      <protection hidden="1"/>
    </xf>
    <xf numFmtId="0" fontId="36" fillId="0" borderId="0" xfId="0" applyFont="1" applyBorder="1" applyAlignment="1" applyProtection="1">
      <alignment vertical="center" wrapText="1"/>
      <protection hidden="1"/>
    </xf>
    <xf numFmtId="0" fontId="4" fillId="0" borderId="96" xfId="0" applyFont="1" applyFill="1" applyBorder="1" applyAlignment="1" applyProtection="1">
      <alignment horizontal="center" vertical="center"/>
      <protection hidden="1"/>
    </xf>
    <xf numFmtId="0" fontId="7" fillId="0" borderId="96" xfId="0" applyFont="1" applyBorder="1" applyAlignment="1">
      <alignment horizontal="center" textRotation="90" wrapText="1"/>
    </xf>
    <xf numFmtId="0" fontId="0" fillId="0" borderId="96" xfId="0" applyFont="1" applyFill="1" applyBorder="1" applyAlignment="1" applyProtection="1">
      <alignment horizontal="center" vertical="center"/>
      <protection hidden="1"/>
    </xf>
    <xf numFmtId="0" fontId="4" fillId="3" borderId="95" xfId="0" applyFont="1" applyFill="1" applyBorder="1" applyAlignment="1" applyProtection="1">
      <alignment horizontal="center"/>
      <protection hidden="1"/>
    </xf>
    <xf numFmtId="0" fontId="4" fillId="0" borderId="97"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98" xfId="0" applyFont="1" applyBorder="1" applyAlignment="1" applyProtection="1">
      <alignment horizontal="center" vertical="center"/>
      <protection locked="0"/>
    </xf>
    <xf numFmtId="0" fontId="4" fillId="0" borderId="99" xfId="0" applyFont="1" applyBorder="1" applyAlignment="1" applyProtection="1">
      <alignment horizontal="center" vertical="center"/>
      <protection locked="0"/>
    </xf>
    <xf numFmtId="0" fontId="8" fillId="0" borderId="100" xfId="0" applyFont="1" applyBorder="1" applyAlignment="1" applyProtection="1">
      <alignment horizontal="center" vertical="center"/>
      <protection hidden="1"/>
    </xf>
    <xf numFmtId="9" fontId="8" fillId="0" borderId="96" xfId="1" applyFont="1" applyBorder="1" applyAlignment="1" applyProtection="1">
      <alignment horizontal="center" vertical="center" shrinkToFit="1"/>
      <protection hidden="1"/>
    </xf>
    <xf numFmtId="0" fontId="7" fillId="0" borderId="93" xfId="0" applyFont="1" applyBorder="1" applyAlignment="1">
      <alignment horizontal="center" textRotation="90" wrapText="1"/>
    </xf>
    <xf numFmtId="0" fontId="4" fillId="3" borderId="101" xfId="0" applyFont="1" applyFill="1" applyBorder="1" applyAlignment="1" applyProtection="1">
      <alignment horizontal="center"/>
      <protection hidden="1"/>
    </xf>
    <xf numFmtId="0" fontId="4" fillId="0" borderId="102" xfId="0" applyFont="1" applyBorder="1" applyAlignment="1" applyProtection="1">
      <alignment horizontal="center" vertical="center"/>
      <protection locked="0"/>
    </xf>
    <xf numFmtId="0" fontId="4" fillId="0" borderId="103" xfId="0" applyFont="1" applyBorder="1" applyAlignment="1" applyProtection="1">
      <alignment horizontal="center" vertical="center"/>
      <protection locked="0"/>
    </xf>
    <xf numFmtId="0" fontId="4" fillId="0" borderId="104" xfId="0" applyFont="1" applyBorder="1" applyAlignment="1" applyProtection="1">
      <alignment horizontal="center" vertical="center"/>
      <protection locked="0"/>
    </xf>
    <xf numFmtId="0" fontId="4" fillId="0" borderId="105" xfId="0" applyFont="1" applyBorder="1" applyAlignment="1" applyProtection="1">
      <alignment horizontal="center" vertical="center"/>
      <protection locked="0"/>
    </xf>
    <xf numFmtId="0" fontId="4" fillId="0" borderId="106" xfId="0" applyFont="1" applyBorder="1" applyAlignment="1" applyProtection="1">
      <alignment horizontal="center" vertical="center"/>
      <protection locked="0"/>
    </xf>
    <xf numFmtId="0" fontId="8" fillId="0" borderId="107" xfId="0" applyFont="1" applyBorder="1" applyAlignment="1" applyProtection="1">
      <alignment horizontal="center" vertical="center"/>
      <protection hidden="1"/>
    </xf>
    <xf numFmtId="9" fontId="8" fillId="0" borderId="93" xfId="1" applyFont="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wrapText="1"/>
      <protection hidden="1"/>
    </xf>
    <xf numFmtId="9" fontId="8" fillId="0" borderId="0" xfId="1" applyFont="1" applyBorder="1" applyAlignment="1" applyProtection="1">
      <alignment horizontal="center" wrapText="1"/>
      <protection hidden="1"/>
    </xf>
    <xf numFmtId="0" fontId="8" fillId="12"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31" fillId="15" borderId="2" xfId="0" applyFont="1" applyFill="1" applyBorder="1" applyAlignment="1">
      <alignment vertical="center"/>
    </xf>
    <xf numFmtId="0" fontId="39" fillId="0" borderId="22" xfId="0" applyFont="1" applyBorder="1" applyAlignment="1" applyProtection="1">
      <alignment horizontal="center" wrapText="1"/>
      <protection hidden="1"/>
    </xf>
    <xf numFmtId="0" fontId="39" fillId="0" borderId="23" xfId="0" applyFont="1" applyBorder="1" applyAlignment="1" applyProtection="1">
      <alignment horizontal="center" wrapText="1"/>
      <protection hidden="1"/>
    </xf>
    <xf numFmtId="0" fontId="39" fillId="0" borderId="24" xfId="0" applyFont="1" applyBorder="1" applyAlignment="1" applyProtection="1">
      <alignment horizontal="center" wrapText="1"/>
      <protection hidden="1"/>
    </xf>
    <xf numFmtId="0" fontId="39" fillId="0" borderId="0" xfId="0" applyFont="1" applyBorder="1" applyAlignment="1" applyProtection="1">
      <alignment horizontal="center" wrapText="1"/>
      <protection hidden="1"/>
    </xf>
    <xf numFmtId="9" fontId="7" fillId="0" borderId="32" xfId="1" applyFont="1" applyFill="1" applyBorder="1" applyAlignment="1" applyProtection="1">
      <alignment horizontal="center" wrapText="1"/>
      <protection hidden="1"/>
    </xf>
    <xf numFmtId="9" fontId="7" fillId="0" borderId="0" xfId="1" applyFont="1" applyFill="1" applyBorder="1" applyAlignment="1" applyProtection="1">
      <alignment horizontal="center" wrapText="1"/>
      <protection hidden="1"/>
    </xf>
    <xf numFmtId="0" fontId="27" fillId="0" borderId="0" xfId="0" applyFont="1" applyFill="1" applyAlignment="1">
      <alignment horizontal="left" wrapText="1" indent="2"/>
    </xf>
    <xf numFmtId="0" fontId="8" fillId="0" borderId="2" xfId="0" applyFont="1" applyBorder="1" applyAlignment="1" applyProtection="1">
      <alignment horizontal="right" vertical="center"/>
      <protection hidden="1"/>
    </xf>
    <xf numFmtId="0" fontId="8" fillId="4" borderId="2" xfId="0" applyFont="1" applyFill="1" applyBorder="1" applyAlignment="1" applyProtection="1">
      <alignment horizontal="right" vertical="center"/>
      <protection hidden="1"/>
    </xf>
    <xf numFmtId="0" fontId="8" fillId="8" borderId="2" xfId="0" applyFont="1" applyFill="1" applyBorder="1" applyAlignment="1" applyProtection="1">
      <alignment horizontal="center" wrapText="1"/>
      <protection hidden="1"/>
    </xf>
    <xf numFmtId="0" fontId="0" fillId="0" borderId="5"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0" fontId="8" fillId="4" borderId="5" xfId="0" applyFont="1" applyFill="1" applyBorder="1" applyAlignment="1" applyProtection="1">
      <alignment horizontal="center" vertical="center"/>
      <protection hidden="1"/>
    </xf>
    <xf numFmtId="0" fontId="8" fillId="4" borderId="7" xfId="0" applyFont="1" applyFill="1" applyBorder="1" applyAlignment="1" applyProtection="1">
      <alignment horizontal="center" vertical="center"/>
      <protection hidden="1"/>
    </xf>
    <xf numFmtId="2" fontId="0" fillId="4" borderId="5" xfId="0" applyNumberFormat="1" applyFont="1" applyFill="1" applyBorder="1" applyAlignment="1" applyProtection="1">
      <alignment horizontal="center" vertical="center"/>
      <protection hidden="1"/>
    </xf>
    <xf numFmtId="2" fontId="0" fillId="4" borderId="7" xfId="0" applyNumberFormat="1" applyFont="1" applyFill="1" applyBorder="1" applyAlignment="1" applyProtection="1">
      <alignment horizontal="center" vertical="center"/>
      <protection hidden="1"/>
    </xf>
    <xf numFmtId="0" fontId="6" fillId="0" borderId="0" xfId="0" applyFont="1" applyBorder="1" applyAlignment="1" applyProtection="1">
      <alignment horizontal="right"/>
      <protection hidden="1"/>
    </xf>
    <xf numFmtId="0" fontId="6" fillId="0" borderId="79" xfId="0" applyFont="1" applyBorder="1" applyAlignment="1" applyProtection="1">
      <alignment horizontal="right"/>
      <protection hidden="1"/>
    </xf>
    <xf numFmtId="0" fontId="6" fillId="0" borderId="0" xfId="0" applyFont="1" applyAlignment="1" applyProtection="1">
      <alignment horizontal="right"/>
      <protection hidden="1"/>
    </xf>
    <xf numFmtId="2" fontId="9" fillId="0" borderId="83" xfId="0" applyNumberFormat="1" applyFont="1" applyBorder="1" applyAlignment="1" applyProtection="1">
      <alignment horizontal="center"/>
      <protection locked="0"/>
    </xf>
    <xf numFmtId="2" fontId="9" fillId="0" borderId="84" xfId="0" applyNumberFormat="1" applyFont="1" applyBorder="1" applyAlignment="1" applyProtection="1">
      <alignment horizontal="center"/>
      <protection locked="0"/>
    </xf>
    <xf numFmtId="0" fontId="9" fillId="0" borderId="0" xfId="0" applyFont="1" applyBorder="1" applyAlignment="1" applyProtection="1">
      <alignment horizontal="right"/>
      <protection hidden="1"/>
    </xf>
    <xf numFmtId="0" fontId="9" fillId="0" borderId="73" xfId="0" applyFont="1" applyBorder="1" applyAlignment="1" applyProtection="1">
      <alignment horizontal="right"/>
      <protection hidden="1"/>
    </xf>
    <xf numFmtId="0" fontId="38" fillId="0" borderId="0" xfId="0" applyFont="1" applyAlignment="1" applyProtection="1">
      <alignment horizontal="right" indent="1"/>
      <protection hidden="1"/>
    </xf>
    <xf numFmtId="0" fontId="38" fillId="0" borderId="79" xfId="0" applyFont="1" applyBorder="1" applyAlignment="1" applyProtection="1">
      <alignment horizontal="right" indent="1"/>
      <protection hidden="1"/>
    </xf>
    <xf numFmtId="0" fontId="0" fillId="2" borderId="3" xfId="0" applyFont="1" applyFill="1" applyBorder="1" applyAlignment="1" applyProtection="1">
      <alignment horizontal="center" textRotation="90"/>
      <protection hidden="1"/>
    </xf>
    <xf numFmtId="0" fontId="0" fillId="2" borderId="1" xfId="0" applyFont="1" applyFill="1" applyBorder="1" applyAlignment="1" applyProtection="1">
      <alignment horizontal="center" textRotation="90"/>
      <protection hidden="1"/>
    </xf>
    <xf numFmtId="0" fontId="0" fillId="2" borderId="4" xfId="0" applyFont="1" applyFill="1" applyBorder="1" applyAlignment="1" applyProtection="1">
      <alignment horizontal="center" textRotation="90"/>
      <protection hidden="1"/>
    </xf>
    <xf numFmtId="0" fontId="34" fillId="0" borderId="0" xfId="0" applyFont="1" applyBorder="1" applyAlignment="1" applyProtection="1">
      <alignment horizontal="left" vertical="top" wrapText="1" indent="1"/>
      <protection hidden="1"/>
    </xf>
    <xf numFmtId="0" fontId="37" fillId="0" borderId="0" xfId="0" applyFont="1" applyBorder="1" applyAlignment="1" applyProtection="1">
      <alignment horizontal="center" vertical="center" wrapText="1"/>
      <protection hidden="1"/>
    </xf>
    <xf numFmtId="0" fontId="37" fillId="0" borderId="79"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37" fillId="0" borderId="80" xfId="0" applyFont="1" applyBorder="1" applyAlignment="1" applyProtection="1">
      <alignment horizontal="center" vertical="center" wrapText="1"/>
      <protection hidden="1"/>
    </xf>
    <xf numFmtId="0" fontId="19" fillId="6" borderId="0" xfId="0" applyFont="1" applyFill="1" applyAlignment="1" applyProtection="1">
      <alignment horizontal="center" vertical="center" wrapText="1"/>
    </xf>
    <xf numFmtId="0" fontId="25" fillId="7" borderId="0" xfId="0" applyFont="1" applyFill="1" applyAlignment="1">
      <alignment horizontal="center" vertical="center"/>
    </xf>
    <xf numFmtId="0" fontId="6" fillId="3" borderId="0" xfId="0" applyFont="1" applyFill="1" applyAlignment="1">
      <alignment horizontal="center"/>
    </xf>
    <xf numFmtId="0" fontId="6" fillId="0" borderId="0" xfId="0" applyFont="1" applyAlignment="1">
      <alignment horizontal="left" vertical="center"/>
    </xf>
    <xf numFmtId="0" fontId="18" fillId="0" borderId="30" xfId="0" applyFont="1" applyFill="1" applyBorder="1" applyAlignment="1">
      <alignment horizontal="right" vertical="center" indent="2"/>
    </xf>
    <xf numFmtId="0" fontId="18" fillId="0" borderId="80" xfId="0" applyFont="1" applyFill="1" applyBorder="1" applyAlignment="1">
      <alignment horizontal="right" vertical="center" indent="2"/>
    </xf>
    <xf numFmtId="1" fontId="15" fillId="0" borderId="3" xfId="5" applyNumberFormat="1" applyFont="1" applyBorder="1" applyAlignment="1">
      <alignment horizontal="center" vertical="center"/>
    </xf>
    <xf numFmtId="1" fontId="15" fillId="0" borderId="4" xfId="5" applyNumberFormat="1" applyFont="1" applyBorder="1" applyAlignment="1">
      <alignment horizontal="center" vertical="center"/>
    </xf>
    <xf numFmtId="1" fontId="15" fillId="0" borderId="31" xfId="5" applyNumberFormat="1" applyFont="1" applyBorder="1" applyAlignment="1">
      <alignment horizontal="center" vertical="center"/>
    </xf>
    <xf numFmtId="1" fontId="15" fillId="0" borderId="33" xfId="5" applyNumberFormat="1" applyFont="1" applyBorder="1" applyAlignment="1">
      <alignment horizontal="center" vertical="center"/>
    </xf>
    <xf numFmtId="0" fontId="27" fillId="0" borderId="0" xfId="0" applyFont="1" applyAlignment="1">
      <alignment horizontal="left" wrapText="1" indent="2"/>
    </xf>
    <xf numFmtId="0" fontId="18" fillId="12" borderId="91" xfId="0" applyFont="1" applyFill="1" applyBorder="1" applyAlignment="1">
      <alignment horizontal="right" vertical="center" indent="2"/>
    </xf>
    <xf numFmtId="0" fontId="18" fillId="12" borderId="92" xfId="0" applyFont="1" applyFill="1" applyBorder="1" applyAlignment="1">
      <alignment horizontal="right" vertical="center" indent="2"/>
    </xf>
    <xf numFmtId="0" fontId="18" fillId="12" borderId="0" xfId="0" applyFont="1" applyFill="1" applyBorder="1" applyAlignment="1">
      <alignment horizontal="right" vertical="center" indent="2"/>
    </xf>
    <xf numFmtId="0" fontId="18" fillId="12" borderId="79" xfId="0" applyFont="1" applyFill="1" applyBorder="1" applyAlignment="1">
      <alignment horizontal="right" vertical="center" indent="2"/>
    </xf>
    <xf numFmtId="164" fontId="15" fillId="12" borderId="3" xfId="5" applyNumberFormat="1" applyFont="1" applyFill="1" applyBorder="1" applyAlignment="1">
      <alignment horizontal="center" vertical="center" shrinkToFit="1"/>
    </xf>
    <xf numFmtId="164" fontId="15" fillId="12" borderId="1" xfId="5" applyNumberFormat="1" applyFont="1" applyFill="1" applyBorder="1" applyAlignment="1">
      <alignment horizontal="center" vertical="center" shrinkToFit="1"/>
    </xf>
    <xf numFmtId="164" fontId="15" fillId="12" borderId="31" xfId="5" applyNumberFormat="1" applyFont="1" applyFill="1" applyBorder="1" applyAlignment="1">
      <alignment horizontal="center" vertical="center" shrinkToFit="1"/>
    </xf>
    <xf numFmtId="164" fontId="15" fillId="12" borderId="32" xfId="5" applyNumberFormat="1" applyFont="1" applyFill="1" applyBorder="1" applyAlignment="1">
      <alignment horizontal="center" vertical="center" shrinkToFit="1"/>
    </xf>
    <xf numFmtId="0" fontId="18" fillId="0" borderId="91" xfId="0" applyFont="1" applyFill="1" applyBorder="1" applyAlignment="1">
      <alignment horizontal="right" vertical="center" indent="2"/>
    </xf>
    <xf numFmtId="0" fontId="18" fillId="0" borderId="92" xfId="0" applyFont="1" applyFill="1" applyBorder="1" applyAlignment="1">
      <alignment horizontal="right" vertical="center" indent="2"/>
    </xf>
    <xf numFmtId="0" fontId="27" fillId="0" borderId="0" xfId="0" applyFont="1" applyFill="1" applyAlignment="1">
      <alignment horizontal="left" wrapText="1" indent="2"/>
    </xf>
    <xf numFmtId="0" fontId="9" fillId="3" borderId="0" xfId="0" applyFont="1" applyFill="1" applyAlignment="1">
      <alignment horizontal="center" wrapText="1"/>
    </xf>
    <xf numFmtId="0" fontId="10" fillId="3" borderId="0" xfId="0" applyFont="1" applyFill="1" applyBorder="1" applyAlignment="1" applyProtection="1">
      <alignment horizontal="left" vertical="center" wrapText="1"/>
      <protection hidden="1"/>
    </xf>
    <xf numFmtId="0" fontId="1" fillId="0" borderId="0" xfId="0" applyFont="1" applyFill="1" applyAlignment="1" applyProtection="1">
      <alignment horizontal="left" vertical="top" wrapText="1"/>
      <protection hidden="1"/>
    </xf>
    <xf numFmtId="0" fontId="4" fillId="3" borderId="52" xfId="0" applyFont="1" applyFill="1" applyBorder="1" applyAlignment="1" applyProtection="1">
      <alignment horizontal="left" vertical="center" wrapText="1"/>
      <protection hidden="1"/>
    </xf>
    <xf numFmtId="0" fontId="4" fillId="3" borderId="53" xfId="0" applyFont="1" applyFill="1" applyBorder="1" applyAlignment="1" applyProtection="1">
      <alignment horizontal="left" vertical="center" wrapText="1"/>
      <protection hidden="1"/>
    </xf>
    <xf numFmtId="0" fontId="4" fillId="3" borderId="54" xfId="0" applyFont="1" applyFill="1" applyBorder="1" applyAlignment="1" applyProtection="1">
      <alignment horizontal="left" vertical="center" wrapText="1"/>
      <protection hidden="1"/>
    </xf>
    <xf numFmtId="0" fontId="4" fillId="3" borderId="56"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left" vertical="center" wrapText="1"/>
      <protection hidden="1"/>
    </xf>
    <xf numFmtId="0" fontId="4" fillId="3" borderId="57" xfId="0" applyFont="1" applyFill="1" applyBorder="1" applyAlignment="1" applyProtection="1">
      <alignment horizontal="left" vertical="center" wrapText="1"/>
      <protection hidden="1"/>
    </xf>
    <xf numFmtId="0" fontId="4" fillId="3" borderId="58" xfId="0" applyFont="1" applyFill="1" applyBorder="1" applyAlignment="1" applyProtection="1">
      <alignment horizontal="left" vertical="center" wrapText="1"/>
      <protection hidden="1"/>
    </xf>
    <xf numFmtId="0" fontId="4" fillId="3" borderId="59" xfId="0" applyFont="1" applyFill="1" applyBorder="1" applyAlignment="1" applyProtection="1">
      <alignment horizontal="left" vertical="center" wrapText="1"/>
      <protection hidden="1"/>
    </xf>
    <xf numFmtId="0" fontId="4" fillId="3" borderId="60" xfId="0" applyFont="1" applyFill="1" applyBorder="1" applyAlignment="1" applyProtection="1">
      <alignment horizontal="left" vertical="center" wrapText="1"/>
      <protection hidden="1"/>
    </xf>
    <xf numFmtId="0" fontId="12" fillId="0" borderId="55" xfId="0" applyFont="1" applyBorder="1" applyAlignment="1" applyProtection="1">
      <alignment horizontal="right" wrapText="1"/>
      <protection hidden="1"/>
    </xf>
    <xf numFmtId="0" fontId="6" fillId="5" borderId="0" xfId="0" applyFont="1" applyFill="1" applyAlignment="1" applyProtection="1">
      <alignment horizontal="left" vertical="top"/>
      <protection hidden="1"/>
    </xf>
    <xf numFmtId="0" fontId="6" fillId="5" borderId="0" xfId="0" applyFont="1" applyFill="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5" xfId="0" applyFont="1" applyBorder="1" applyAlignment="1" applyProtection="1">
      <alignment horizontal="left" vertical="top" wrapText="1"/>
      <protection hidden="1"/>
    </xf>
    <xf numFmtId="0" fontId="0" fillId="0" borderId="6" xfId="0" applyFont="1" applyBorder="1" applyAlignment="1" applyProtection="1">
      <alignment horizontal="left" vertical="top" wrapText="1"/>
      <protection hidden="1"/>
    </xf>
    <xf numFmtId="0" fontId="0" fillId="0" borderId="7" xfId="0" applyFont="1" applyBorder="1" applyAlignment="1" applyProtection="1">
      <alignment horizontal="left" vertical="top" wrapText="1"/>
      <protection hidden="1"/>
    </xf>
    <xf numFmtId="0" fontId="6" fillId="3" borderId="0" xfId="0" applyFont="1" applyFill="1" applyAlignment="1" applyProtection="1">
      <alignment horizontal="left" vertical="top" wrapText="1"/>
      <protection hidden="1"/>
    </xf>
    <xf numFmtId="0" fontId="0" fillId="0" borderId="0" xfId="0" applyFont="1" applyAlignment="1" applyProtection="1">
      <alignment horizontal="center" vertical="top" wrapText="1"/>
      <protection hidden="1"/>
    </xf>
    <xf numFmtId="0" fontId="0" fillId="0" borderId="30" xfId="0" applyFont="1" applyBorder="1" applyAlignment="1" applyProtection="1">
      <alignment horizontal="left"/>
      <protection hidden="1"/>
    </xf>
    <xf numFmtId="0" fontId="0" fillId="0" borderId="5"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0" fillId="0" borderId="7" xfId="0" applyFont="1" applyBorder="1" applyAlignment="1" applyProtection="1">
      <alignment horizontal="center" wrapText="1"/>
      <protection hidden="1"/>
    </xf>
    <xf numFmtId="2" fontId="0" fillId="0" borderId="2" xfId="0" applyNumberFormat="1" applyBorder="1" applyAlignment="1">
      <alignment horizontal="center"/>
    </xf>
    <xf numFmtId="2" fontId="0" fillId="0" borderId="5" xfId="0" applyNumberFormat="1" applyBorder="1" applyAlignment="1">
      <alignment horizontal="center"/>
    </xf>
    <xf numFmtId="2" fontId="0" fillId="0" borderId="7" xfId="0" applyNumberFormat="1" applyBorder="1" applyAlignment="1">
      <alignment horizontal="center"/>
    </xf>
    <xf numFmtId="0" fontId="0" fillId="9" borderId="32" xfId="0" applyFont="1" applyFill="1" applyBorder="1" applyAlignment="1" applyProtection="1">
      <alignment horizontal="center" vertical="center"/>
      <protection hidden="1"/>
    </xf>
    <xf numFmtId="0" fontId="0" fillId="9" borderId="0" xfId="0" applyFont="1" applyFill="1" applyBorder="1" applyAlignment="1" applyProtection="1">
      <alignment horizontal="center" vertical="center"/>
      <protection hidden="1"/>
    </xf>
    <xf numFmtId="0" fontId="0" fillId="10" borderId="5" xfId="0" applyFont="1" applyFill="1" applyBorder="1" applyAlignment="1" applyProtection="1">
      <alignment horizontal="center" vertical="center"/>
      <protection hidden="1"/>
    </xf>
    <xf numFmtId="0" fontId="0" fillId="10" borderId="6" xfId="0" applyFont="1" applyFill="1" applyBorder="1" applyAlignment="1" applyProtection="1">
      <alignment horizontal="center" vertical="center"/>
      <protection hidden="1"/>
    </xf>
    <xf numFmtId="0" fontId="0" fillId="11" borderId="32" xfId="0" applyFont="1" applyFill="1" applyBorder="1" applyAlignment="1" applyProtection="1">
      <alignment horizontal="center" vertical="center"/>
      <protection hidden="1"/>
    </xf>
    <xf numFmtId="0" fontId="0" fillId="11"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22"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30" xfId="0" applyBorder="1" applyAlignment="1">
      <alignment horizontal="center"/>
    </xf>
    <xf numFmtId="0" fontId="0" fillId="0" borderId="0" xfId="0" applyFill="1" applyAlignment="1">
      <alignment horizontal="center"/>
    </xf>
    <xf numFmtId="0" fontId="7" fillId="0" borderId="77" xfId="0" applyFont="1" applyBorder="1" applyAlignment="1" applyProtection="1">
      <alignment horizontal="center" wrapText="1"/>
      <protection hidden="1"/>
    </xf>
    <xf numFmtId="0" fontId="0" fillId="0" borderId="32" xfId="0" applyFill="1" applyBorder="1"/>
    <xf numFmtId="0" fontId="0" fillId="10" borderId="7" xfId="0" applyFont="1" applyFill="1" applyBorder="1" applyAlignment="1" applyProtection="1">
      <alignment horizontal="center" vertical="center"/>
      <protection hidden="1"/>
    </xf>
    <xf numFmtId="0" fontId="7" fillId="0" borderId="32" xfId="0" applyFont="1" applyBorder="1" applyAlignment="1" applyProtection="1">
      <alignment horizontal="center" wrapText="1"/>
      <protection hidden="1"/>
    </xf>
    <xf numFmtId="9" fontId="7" fillId="0" borderId="32" xfId="1" applyFont="1" applyBorder="1" applyAlignment="1" applyProtection="1">
      <alignment horizontal="center" wrapText="1"/>
      <protection hidden="1"/>
    </xf>
    <xf numFmtId="0" fontId="0" fillId="14" borderId="31" xfId="0" applyFont="1" applyFill="1" applyBorder="1" applyAlignment="1" applyProtection="1">
      <alignment horizontal="center" vertical="center"/>
      <protection hidden="1"/>
    </xf>
    <xf numFmtId="0" fontId="0" fillId="14" borderId="91" xfId="0" applyFont="1" applyFill="1" applyBorder="1" applyAlignment="1" applyProtection="1">
      <alignment horizontal="center" vertical="center"/>
      <protection hidden="1"/>
    </xf>
    <xf numFmtId="0" fontId="39" fillId="0" borderId="5" xfId="0" applyFont="1" applyBorder="1" applyAlignment="1" applyProtection="1">
      <alignment horizontal="center" wrapText="1"/>
      <protection hidden="1"/>
    </xf>
    <xf numFmtId="0" fontId="39" fillId="0" borderId="93" xfId="0" applyFont="1" applyBorder="1" applyAlignment="1" applyProtection="1">
      <alignment horizontal="center" wrapText="1"/>
      <protection hidden="1"/>
    </xf>
    <xf numFmtId="0" fontId="7" fillId="0" borderId="77" xfId="0" applyFont="1" applyBorder="1" applyAlignment="1" applyProtection="1">
      <alignment horizontal="center" wrapText="1"/>
      <protection hidden="1"/>
    </xf>
    <xf numFmtId="0" fontId="7" fillId="0" borderId="103" xfId="0" applyFont="1" applyBorder="1" applyAlignment="1" applyProtection="1">
      <alignment horizontal="center" wrapText="1"/>
      <protection hidden="1"/>
    </xf>
    <xf numFmtId="0" fontId="7" fillId="0" borderId="108" xfId="0" applyFont="1" applyBorder="1" applyAlignment="1" applyProtection="1">
      <alignment horizontal="center" wrapText="1"/>
      <protection hidden="1"/>
    </xf>
    <xf numFmtId="0" fontId="7" fillId="0" borderId="109" xfId="0" applyFont="1" applyBorder="1" applyAlignment="1" applyProtection="1">
      <alignment horizontal="center" wrapText="1"/>
      <protection hidden="1"/>
    </xf>
  </cellXfs>
  <cellStyles count="10">
    <cellStyle name="Prozent" xfId="1" builtinId="5"/>
    <cellStyle name="Prozent 2" xfId="5"/>
    <cellStyle name="Prozent 2 2" xfId="6"/>
    <cellStyle name="Standard" xfId="0" builtinId="0"/>
    <cellStyle name="Standard 2" xfId="2"/>
    <cellStyle name="Standard 2 2" xfId="7"/>
    <cellStyle name="Standard 2 2 2" xfId="8"/>
    <cellStyle name="Standard 2 2 3" xfId="9"/>
    <cellStyle name="Standard 3" xfId="3"/>
    <cellStyle name="Standard 3 2" xfId="4"/>
  </cellStyles>
  <dxfs count="49">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s>
  <tableStyles count="0" defaultTableStyle="TableStyleMedium2" defaultPivotStyle="PivotStyleLight16"/>
  <colors>
    <mruColors>
      <color rgb="FF9BBB59"/>
      <color rgb="FF8064A2"/>
      <color rgb="FFF79646"/>
      <color rgb="FFCCC0DA"/>
      <color rgb="FFFCD5B4"/>
      <color rgb="FFFDAB0C"/>
      <color rgb="FF92D050"/>
      <color rgb="FFFF33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50880904178647468"/>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rgbClr val="B7DEE8"/>
              </a:solidFill>
              <a:ln>
                <a:solidFill>
                  <a:schemeClr val="tx1"/>
                </a:solidFill>
              </a:ln>
            </c:spPr>
            <c:extLst>
              <c:ext xmlns:c16="http://schemas.microsoft.com/office/drawing/2014/chart" uri="{C3380CC4-5D6E-409C-BE32-E72D297353CC}">
                <c16:uniqueId val="{00000001-6232-496E-B4DC-0CCB878A608E}"/>
              </c:ext>
            </c:extLst>
          </c:dPt>
          <c:dPt>
            <c:idx val="1"/>
            <c:invertIfNegative val="0"/>
            <c:bubble3D val="0"/>
            <c:spPr>
              <a:solidFill>
                <a:srgbClr val="B7DEE8"/>
              </a:solidFill>
              <a:ln>
                <a:solidFill>
                  <a:schemeClr val="tx1"/>
                </a:solidFill>
              </a:ln>
            </c:spPr>
            <c:extLst>
              <c:ext xmlns:c16="http://schemas.microsoft.com/office/drawing/2014/chart" uri="{C3380CC4-5D6E-409C-BE32-E72D297353CC}">
                <c16:uniqueId val="{00000003-6232-496E-B4DC-0CCB878A608E}"/>
              </c:ext>
            </c:extLst>
          </c:dPt>
          <c:dPt>
            <c:idx val="2"/>
            <c:invertIfNegative val="0"/>
            <c:bubble3D val="0"/>
            <c:spPr>
              <a:solidFill>
                <a:srgbClr val="B7DEE8"/>
              </a:solidFill>
              <a:ln>
                <a:solidFill>
                  <a:schemeClr val="tx1"/>
                </a:solidFill>
              </a:ln>
            </c:spPr>
            <c:extLst>
              <c:ext xmlns:c16="http://schemas.microsoft.com/office/drawing/2014/chart" uri="{C3380CC4-5D6E-409C-BE32-E72D297353CC}">
                <c16:uniqueId val="{00000005-6232-496E-B4DC-0CCB878A608E}"/>
              </c:ext>
            </c:extLst>
          </c:dPt>
          <c:dPt>
            <c:idx val="3"/>
            <c:invertIfNegative val="0"/>
            <c:bubble3D val="0"/>
            <c:spPr>
              <a:solidFill>
                <a:srgbClr val="B7DEE8"/>
              </a:solidFill>
              <a:ln>
                <a:solidFill>
                  <a:schemeClr val="tx1"/>
                </a:solidFill>
              </a:ln>
            </c:spPr>
            <c:extLst>
              <c:ext xmlns:c16="http://schemas.microsoft.com/office/drawing/2014/chart" uri="{C3380CC4-5D6E-409C-BE32-E72D297353CC}">
                <c16:uniqueId val="{00000007-6232-496E-B4DC-0CCB878A608E}"/>
              </c:ext>
            </c:extLst>
          </c:dPt>
          <c:dPt>
            <c:idx val="4"/>
            <c:invertIfNegative val="0"/>
            <c:bubble3D val="0"/>
            <c:spPr>
              <a:solidFill>
                <a:srgbClr val="B7DEE8"/>
              </a:solidFill>
              <a:ln>
                <a:solidFill>
                  <a:schemeClr val="tx1"/>
                </a:solidFill>
              </a:ln>
            </c:spPr>
            <c:extLst>
              <c:ext xmlns:c16="http://schemas.microsoft.com/office/drawing/2014/chart" uri="{C3380CC4-5D6E-409C-BE32-E72D297353CC}">
                <c16:uniqueId val="{00000009-6232-496E-B4DC-0CCB878A608E}"/>
              </c:ext>
            </c:extLst>
          </c:dPt>
          <c:dPt>
            <c:idx val="5"/>
            <c:invertIfNegative val="0"/>
            <c:bubble3D val="0"/>
            <c:spPr>
              <a:solidFill>
                <a:srgbClr val="CCC1DA"/>
              </a:solidFill>
              <a:ln>
                <a:solidFill>
                  <a:schemeClr val="tx1"/>
                </a:solidFill>
              </a:ln>
            </c:spPr>
            <c:extLst>
              <c:ext xmlns:c16="http://schemas.microsoft.com/office/drawing/2014/chart" uri="{C3380CC4-5D6E-409C-BE32-E72D297353CC}">
                <c16:uniqueId val="{0000000B-6232-496E-B4DC-0CCB878A608E}"/>
              </c:ext>
            </c:extLst>
          </c:dPt>
          <c:dPt>
            <c:idx val="6"/>
            <c:invertIfNegative val="0"/>
            <c:bubble3D val="0"/>
            <c:extLst>
              <c:ext xmlns:c16="http://schemas.microsoft.com/office/drawing/2014/chart" uri="{C3380CC4-5D6E-409C-BE32-E72D297353CC}">
                <c16:uniqueId val="{0000000C-6232-496E-B4DC-0CCB878A608E}"/>
              </c:ext>
            </c:extLst>
          </c:dPt>
          <c:dPt>
            <c:idx val="7"/>
            <c:invertIfNegative val="0"/>
            <c:bubble3D val="0"/>
            <c:extLst>
              <c:ext xmlns:c16="http://schemas.microsoft.com/office/drawing/2014/chart" uri="{C3380CC4-5D6E-409C-BE32-E72D297353CC}">
                <c16:uniqueId val="{0000000D-6232-496E-B4DC-0CCB878A608E}"/>
              </c:ext>
            </c:extLst>
          </c:dPt>
          <c:dPt>
            <c:idx val="8"/>
            <c:invertIfNegative val="0"/>
            <c:bubble3D val="0"/>
            <c:extLst>
              <c:ext xmlns:c16="http://schemas.microsoft.com/office/drawing/2014/chart" uri="{C3380CC4-5D6E-409C-BE32-E72D297353CC}">
                <c16:uniqueId val="{0000000E-6232-496E-B4DC-0CCB878A608E}"/>
              </c:ext>
            </c:extLst>
          </c:dPt>
          <c:dPt>
            <c:idx val="10"/>
            <c:invertIfNegative val="0"/>
            <c:bubble3D val="0"/>
            <c:extLst>
              <c:ext xmlns:c16="http://schemas.microsoft.com/office/drawing/2014/chart" uri="{C3380CC4-5D6E-409C-BE32-E72D297353CC}">
                <c16:uniqueId val="{0000000F-6232-496E-B4DC-0CCB878A608E}"/>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K_Dat!$C$19:$L$21</c:f>
              <c:multiLvlStrCache>
                <c:ptCount val="10"/>
                <c:lvl>
                  <c:pt idx="0">
                    <c:v>1a
AFB I</c:v>
                  </c:pt>
                  <c:pt idx="1">
                    <c:v>1b (1)
AFB I</c:v>
                  </c:pt>
                  <c:pt idx="2">
                    <c:v>1b (2)
AFB I</c:v>
                  </c:pt>
                  <c:pt idx="3">
                    <c:v>1c
AFB II</c:v>
                  </c:pt>
                  <c:pt idx="4">
                    <c:v>1d
AFB II</c:v>
                  </c:pt>
                  <c:pt idx="5">
                    <c:v>1e
AFB I</c:v>
                  </c:pt>
                  <c:pt idx="6">
                    <c:v>1f (1)
AFB I</c:v>
                  </c:pt>
                  <c:pt idx="7">
                    <c:v>1f (2)
AFB II</c:v>
                  </c:pt>
                  <c:pt idx="8">
                    <c:v>1g
AFB II</c:v>
                  </c:pt>
                  <c:pt idx="9">
                    <c:v>1h
AFB I</c:v>
                  </c:pt>
                </c:lvl>
                <c:lvl>
                  <c:pt idx="0">
                    <c:v>Größen-
angaben
vergleichen</c:v>
                  </c:pt>
                  <c:pt idx="1">
                    <c:v>Summe von
natürlichen
Zahlen
berechnen</c:v>
                  </c:pt>
                  <c:pt idx="2">
                    <c:v>gebrochene
Zahlen
addieren</c:v>
                  </c:pt>
                  <c:pt idx="3">
                    <c:v>vom
Produkt auf
Faktoren
schließen</c:v>
                  </c:pt>
                  <c:pt idx="4">
                    <c:v>Rechteck mit 
gegebener
Eigenschaft
zeichnen</c:v>
                  </c:pt>
                  <c:pt idx="5">
                    <c:v>zueinander
senkrechte
Geraden
zeichnen</c:v>
                  </c:pt>
                  <c:pt idx="6">
                    <c:v>Informa-
tion aus
Tabelle
entnehmen</c:v>
                  </c:pt>
                  <c:pt idx="7">
                    <c:v>Masse eines Briefes
rekon-
struieren</c:v>
                  </c:pt>
                  <c:pt idx="8">
                    <c:v>Gleichung
lösen</c:v>
                  </c:pt>
                  <c:pt idx="9">
                    <c:v>gebrochene
Zahl
runden</c:v>
                  </c:pt>
                </c:lvl>
                <c:lvl>
                  <c:pt idx="0">
                    <c:v>Aufgabe 1</c:v>
                  </c:pt>
                </c:lvl>
              </c:multiLvlStrCache>
            </c:multiLvlStrRef>
          </c:cat>
          <c:val>
            <c:numRef>
              <c:f>K_Dat!$C$22:$L$22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6232-496E-B4DC-0CCB878A608E}"/>
            </c:ext>
          </c:extLst>
        </c:ser>
        <c:dLbls>
          <c:showLegendKey val="0"/>
          <c:showVal val="0"/>
          <c:showCatName val="0"/>
          <c:showSerName val="0"/>
          <c:showPercent val="0"/>
          <c:showBubbleSize val="0"/>
        </c:dLbls>
        <c:gapWidth val="90"/>
        <c:axId val="149500288"/>
        <c:axId val="149502208"/>
      </c:barChart>
      <c:catAx>
        <c:axId val="149500288"/>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49502208"/>
        <c:crosses val="autoZero"/>
        <c:auto val="1"/>
        <c:lblAlgn val="ctr"/>
        <c:lblOffset val="100"/>
        <c:noMultiLvlLbl val="0"/>
      </c:catAx>
      <c:valAx>
        <c:axId val="149502208"/>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6.9470842811499636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4950028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50318816721401738"/>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extLst>
              <c:ext xmlns:c16="http://schemas.microsoft.com/office/drawing/2014/chart" uri="{C3380CC4-5D6E-409C-BE32-E72D297353CC}">
                <c16:uniqueId val="{00000001-61EF-4DE7-A416-2B6CD29F34F3}"/>
              </c:ext>
            </c:extLst>
          </c:dPt>
          <c:dPt>
            <c:idx val="1"/>
            <c:invertIfNegative val="0"/>
            <c:bubble3D val="0"/>
            <c:extLst>
              <c:ext xmlns:c16="http://schemas.microsoft.com/office/drawing/2014/chart" uri="{C3380CC4-5D6E-409C-BE32-E72D297353CC}">
                <c16:uniqueId val="{00000002-61EF-4DE7-A416-2B6CD29F34F3}"/>
              </c:ext>
            </c:extLst>
          </c:dPt>
          <c:dPt>
            <c:idx val="2"/>
            <c:invertIfNegative val="0"/>
            <c:bubble3D val="0"/>
            <c:extLst>
              <c:ext xmlns:c16="http://schemas.microsoft.com/office/drawing/2014/chart" uri="{C3380CC4-5D6E-409C-BE32-E72D297353CC}">
                <c16:uniqueId val="{00000003-61EF-4DE7-A416-2B6CD29F34F3}"/>
              </c:ext>
            </c:extLst>
          </c:dPt>
          <c:dPt>
            <c:idx val="3"/>
            <c:invertIfNegative val="0"/>
            <c:bubble3D val="0"/>
            <c:extLst>
              <c:ext xmlns:c16="http://schemas.microsoft.com/office/drawing/2014/chart" uri="{C3380CC4-5D6E-409C-BE32-E72D297353CC}">
                <c16:uniqueId val="{00000004-61EF-4DE7-A416-2B6CD29F34F3}"/>
              </c:ext>
            </c:extLst>
          </c:dPt>
          <c:dPt>
            <c:idx val="4"/>
            <c:invertIfNegative val="0"/>
            <c:bubble3D val="0"/>
            <c:extLst>
              <c:ext xmlns:c16="http://schemas.microsoft.com/office/drawing/2014/chart" uri="{C3380CC4-5D6E-409C-BE32-E72D297353CC}">
                <c16:uniqueId val="{00000005-61EF-4DE7-A416-2B6CD29F34F3}"/>
              </c:ext>
            </c:extLst>
          </c:dPt>
          <c:dPt>
            <c:idx val="5"/>
            <c:invertIfNegative val="0"/>
            <c:bubble3D val="0"/>
            <c:extLst>
              <c:ext xmlns:c16="http://schemas.microsoft.com/office/drawing/2014/chart" uri="{C3380CC4-5D6E-409C-BE32-E72D297353CC}">
                <c16:uniqueId val="{00000006-61EF-4DE7-A416-2B6CD29F34F3}"/>
              </c:ext>
            </c:extLst>
          </c:dPt>
          <c:dPt>
            <c:idx val="6"/>
            <c:invertIfNegative val="0"/>
            <c:bubble3D val="0"/>
            <c:extLst>
              <c:ext xmlns:c16="http://schemas.microsoft.com/office/drawing/2014/chart" uri="{C3380CC4-5D6E-409C-BE32-E72D297353CC}">
                <c16:uniqueId val="{00000007-61EF-4DE7-A416-2B6CD29F34F3}"/>
              </c:ext>
            </c:extLst>
          </c:dPt>
          <c:dPt>
            <c:idx val="7"/>
            <c:invertIfNegative val="0"/>
            <c:bubble3D val="0"/>
            <c:extLst>
              <c:ext xmlns:c16="http://schemas.microsoft.com/office/drawing/2014/chart" uri="{C3380CC4-5D6E-409C-BE32-E72D297353CC}">
                <c16:uniqueId val="{00000008-61EF-4DE7-A416-2B6CD29F34F3}"/>
              </c:ext>
            </c:extLst>
          </c:dPt>
          <c:dPt>
            <c:idx val="8"/>
            <c:invertIfNegative val="0"/>
            <c:bubble3D val="0"/>
            <c:spPr>
              <a:solidFill>
                <a:schemeClr val="accent6"/>
              </a:solidFill>
              <a:ln>
                <a:solidFill>
                  <a:schemeClr val="tx1"/>
                </a:solidFill>
              </a:ln>
            </c:spPr>
            <c:extLst>
              <c:ext xmlns:c16="http://schemas.microsoft.com/office/drawing/2014/chart" uri="{C3380CC4-5D6E-409C-BE32-E72D297353CC}">
                <c16:uniqueId val="{0000000C-D658-44D0-BDFA-C1D60DC5C756}"/>
              </c:ext>
            </c:extLst>
          </c:dPt>
          <c:dPt>
            <c:idx val="9"/>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D-D658-44D0-BDFA-C1D60DC5C756}"/>
              </c:ext>
            </c:extLst>
          </c:dPt>
          <c:dPt>
            <c:idx val="10"/>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9-61EF-4DE7-A416-2B6CD29F34F3}"/>
              </c:ext>
            </c:extLst>
          </c:dPt>
          <c:dPt>
            <c:idx val="11"/>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A-61EF-4DE7-A416-2B6CD29F34F3}"/>
              </c:ext>
            </c:extLst>
          </c:dPt>
          <c:dPt>
            <c:idx val="12"/>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B-61EF-4DE7-A416-2B6CD29F34F3}"/>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K_Dat!$C$72:$O$74</c:f>
              <c:multiLvlStrCache>
                <c:ptCount val="13"/>
                <c:lvl>
                  <c:pt idx="0">
                    <c:v>gesamt</c:v>
                  </c:pt>
                  <c:pt idx="1">
                    <c:v>1a
AFB I</c:v>
                  </c:pt>
                  <c:pt idx="2">
                    <c:v>1b (1)
AFB I</c:v>
                  </c:pt>
                  <c:pt idx="3">
                    <c:v>1b (2)
AFB I</c:v>
                  </c:pt>
                  <c:pt idx="4">
                    <c:v>1c
AFB II</c:v>
                  </c:pt>
                  <c:pt idx="5">
                    <c:v>1g
AFB II</c:v>
                  </c:pt>
                  <c:pt idx="6">
                    <c:v>1h
AFB I</c:v>
                  </c:pt>
                  <c:pt idx="7">
                    <c:v>5b
AFB III</c:v>
                  </c:pt>
                  <c:pt idx="8">
                    <c:v>gesamt</c:v>
                  </c:pt>
                  <c:pt idx="9">
                    <c:v>1d
AFB II</c:v>
                  </c:pt>
                  <c:pt idx="10">
                    <c:v>1e
AFB I</c:v>
                  </c:pt>
                  <c:pt idx="11">
                    <c:v>2a
AFB I</c:v>
                  </c:pt>
                  <c:pt idx="12">
                    <c:v>2b
AFB II</c:v>
                  </c:pt>
                </c:lvl>
                <c:lvl>
                  <c:pt idx="0">
                    <c:v>Zahlen
und
Größen</c:v>
                  </c:pt>
                  <c:pt idx="1">
                    <c:v>Größen-
angaben
vergleichen</c:v>
                  </c:pt>
                  <c:pt idx="2">
                    <c:v>Summe
von na-
türlichen
Zahlen
berechnen</c:v>
                  </c:pt>
                  <c:pt idx="3">
                    <c:v>gebro-
chene
Zahlen
addieren</c:v>
                  </c:pt>
                  <c:pt idx="4">
                    <c:v>vom
Produkt
auf
Faktoren
schließen</c:v>
                  </c:pt>
                  <c:pt idx="5">
                    <c:v>Gleichung
lösen</c:v>
                  </c:pt>
                  <c:pt idx="6">
                    <c:v>gebro-
chene
Zahl
runden</c:v>
                  </c:pt>
                  <c:pt idx="7">
                    <c:v>größt-
mögliche
Ersparnis
berechnen</c:v>
                  </c:pt>
                  <c:pt idx="8">
                    <c:v>Raum
und
Form</c:v>
                  </c:pt>
                  <c:pt idx="9">
                    <c:v>Rechteck mit 
gegebener
Eigenschaft
zeichnen</c:v>
                  </c:pt>
                  <c:pt idx="10">
                    <c:v>zueinan-
der senk-
rechte
Geraden
zeichnen</c:v>
                  </c:pt>
                  <c:pt idx="11">
                    <c:v>Dreieck
konstru-ieren</c:v>
                  </c:pt>
                  <c:pt idx="12">
                    <c:v>Eigenschaf-
ten von
Dreiecken
anwenden</c:v>
                  </c:pt>
                </c:lvl>
                <c:lvl>
                  <c:pt idx="0">
                    <c:v>Zahlen und Größen</c:v>
                  </c:pt>
                  <c:pt idx="8">
                    <c:v>Raum und Form</c:v>
                  </c:pt>
                </c:lvl>
              </c:multiLvlStrCache>
            </c:multiLvlStrRef>
          </c:cat>
          <c:val>
            <c:numRef>
              <c:f>K_Dat!$C$75:$O$75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C-61EF-4DE7-A416-2B6CD29F34F3}"/>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833088723051409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extLst>
              <c:ext xmlns:c16="http://schemas.microsoft.com/office/drawing/2014/chart" uri="{C3380CC4-5D6E-409C-BE32-E72D297353CC}">
                <c16:uniqueId val="{00000000-ED58-4AFA-AA50-6A6F5B79CCF7}"/>
              </c:ext>
            </c:extLst>
          </c:dPt>
          <c:dPt>
            <c:idx val="1"/>
            <c:invertIfNegative val="0"/>
            <c:bubble3D val="0"/>
            <c:extLst>
              <c:ext xmlns:c16="http://schemas.microsoft.com/office/drawing/2014/chart" uri="{C3380CC4-5D6E-409C-BE32-E72D297353CC}">
                <c16:uniqueId val="{00000001-ED58-4AFA-AA50-6A6F5B79CCF7}"/>
              </c:ext>
            </c:extLst>
          </c:dPt>
          <c:dPt>
            <c:idx val="2"/>
            <c:invertIfNegative val="0"/>
            <c:bubble3D val="0"/>
            <c:extLst>
              <c:ext xmlns:c16="http://schemas.microsoft.com/office/drawing/2014/chart" uri="{C3380CC4-5D6E-409C-BE32-E72D297353CC}">
                <c16:uniqueId val="{00000002-ED58-4AFA-AA50-6A6F5B79CCF7}"/>
              </c:ext>
            </c:extLst>
          </c:dPt>
          <c:dPt>
            <c:idx val="3"/>
            <c:invertIfNegative val="0"/>
            <c:bubble3D val="0"/>
            <c:extLst>
              <c:ext xmlns:c16="http://schemas.microsoft.com/office/drawing/2014/chart" uri="{C3380CC4-5D6E-409C-BE32-E72D297353CC}">
                <c16:uniqueId val="{00000003-ED58-4AFA-AA50-6A6F5B79CCF7}"/>
              </c:ext>
            </c:extLst>
          </c:dPt>
          <c:dPt>
            <c:idx val="4"/>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5-ED58-4AFA-AA50-6A6F5B79CCF7}"/>
              </c:ext>
            </c:extLst>
          </c:dPt>
          <c:dPt>
            <c:idx val="5"/>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7-ED58-4AFA-AA50-6A6F5B79CCF7}"/>
              </c:ext>
            </c:extLst>
          </c:dPt>
          <c:dPt>
            <c:idx val="6"/>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9-ED58-4AFA-AA50-6A6F5B79CCF7}"/>
              </c:ext>
            </c:extLst>
          </c:dPt>
          <c:dPt>
            <c:idx val="7"/>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B-ED58-4AFA-AA50-6A6F5B79CCF7}"/>
              </c:ext>
            </c:extLst>
          </c:dPt>
          <c:dPt>
            <c:idx val="8"/>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D-ED58-4AFA-AA50-6A6F5B79CCF7}"/>
              </c:ext>
            </c:extLst>
          </c:dPt>
          <c:dPt>
            <c:idx val="9"/>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F-ED58-4AFA-AA50-6A6F5B79CCF7}"/>
              </c:ext>
            </c:extLst>
          </c:dPt>
          <c:dPt>
            <c:idx val="10"/>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11-ED58-4AFA-AA50-6A6F5B79CCF7}"/>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K_Dat!$M$19:$X$21</c:f>
              <c:multiLvlStrCache>
                <c:ptCount val="12"/>
                <c:lvl>
                  <c:pt idx="0">
                    <c:v>2a
AFB I</c:v>
                  </c:pt>
                  <c:pt idx="1">
                    <c:v>2b
AFB II</c:v>
                  </c:pt>
                  <c:pt idx="2">
                    <c:v>3a
AFB II</c:v>
                  </c:pt>
                  <c:pt idx="3">
                    <c:v>3b
AFB II</c:v>
                  </c:pt>
                  <c:pt idx="4">
                    <c:v>3c
AFB II</c:v>
                  </c:pt>
                  <c:pt idx="5">
                    <c:v>3d
AFB II</c:v>
                  </c:pt>
                  <c:pt idx="6">
                    <c:v>4a-1
AFB I</c:v>
                  </c:pt>
                  <c:pt idx="7">
                    <c:v>4a-2
AFB II</c:v>
                  </c:pt>
                  <c:pt idx="8">
                    <c:v>4b
AFB II</c:v>
                  </c:pt>
                  <c:pt idx="9">
                    <c:v>4c
AFB III</c:v>
                  </c:pt>
                  <c:pt idx="10">
                    <c:v>5a
AFB I</c:v>
                  </c:pt>
                  <c:pt idx="11">
                    <c:v>5b
AFB III</c:v>
                  </c:pt>
                </c:lvl>
                <c:lvl>
                  <c:pt idx="0">
                    <c:v>Dreieck
konstru-ieren</c:v>
                  </c:pt>
                  <c:pt idx="1">
                    <c:v>Eigenschaf-
ten von
Dreiecken
anwenden</c:v>
                  </c:pt>
                  <c:pt idx="2">
                    <c:v>größten
Temperatur-
unterschied
angeben</c:v>
                  </c:pt>
                  <c:pt idx="3">
                    <c:v>durch-
schnittliche
Temperatur
berechnen</c:v>
                  </c:pt>
                  <c:pt idx="4">
                    <c:v>Beschriftung
der Achse
ergänzen</c:v>
                  </c:pt>
                  <c:pt idx="5">
                    <c:v>Ergebnis
ermitteln</c:v>
                  </c:pt>
                  <c:pt idx="6">
                    <c:v>Informationen
aus Diagramm
entnehmen</c:v>
                  </c:pt>
                  <c:pt idx="8">
                    <c:v>Daten
grafisch
darstellen</c:v>
                  </c:pt>
                  <c:pt idx="9">
                    <c:v>Größen zur
Berechnung
identi-
fizieren</c:v>
                  </c:pt>
                  <c:pt idx="10">
                    <c:v>Propor-
tionalität
sachgerecht
anwenden</c:v>
                  </c:pt>
                  <c:pt idx="11">
                    <c:v>größt-
mögliche
Ersparnis
berechnen</c:v>
                  </c:pt>
                </c:lvl>
                <c:lvl>
                  <c:pt idx="0">
                    <c:v>Aufgabe 2</c:v>
                  </c:pt>
                  <c:pt idx="2">
                    <c:v>Aufgabe 3</c:v>
                  </c:pt>
                  <c:pt idx="6">
                    <c:v>Aufgabe 4</c:v>
                  </c:pt>
                  <c:pt idx="10">
                    <c:v>Aufgabe 5</c:v>
                  </c:pt>
                </c:lvl>
              </c:multiLvlStrCache>
            </c:multiLvlStrRef>
          </c:cat>
          <c:val>
            <c:numRef>
              <c:f>K_Dat!$M$22:$X$22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2-ED58-4AFA-AA50-6A6F5B79CCF7}"/>
            </c:ext>
          </c:extLst>
        </c:ser>
        <c:dLbls>
          <c:showLegendKey val="0"/>
          <c:showVal val="0"/>
          <c:showCatName val="0"/>
          <c:showSerName val="0"/>
          <c:showPercent val="0"/>
          <c:showBubbleSize val="0"/>
        </c:dLbls>
        <c:gapWidth val="75"/>
        <c:axId val="191419136"/>
        <c:axId val="191420672"/>
      </c:barChart>
      <c:catAx>
        <c:axId val="191419136"/>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91420672"/>
        <c:crosses val="autoZero"/>
        <c:auto val="1"/>
        <c:lblAlgn val="ctr"/>
        <c:lblOffset val="100"/>
        <c:noMultiLvlLbl val="0"/>
      </c:catAx>
      <c:valAx>
        <c:axId val="191420672"/>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4.701451077943615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9141913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49814303312666813"/>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spPr>
              <a:solidFill>
                <a:schemeClr val="accent4"/>
              </a:solidFill>
              <a:ln>
                <a:solidFill>
                  <a:schemeClr val="tx1"/>
                </a:solidFill>
              </a:ln>
            </c:spPr>
            <c:extLst>
              <c:ext xmlns:c16="http://schemas.microsoft.com/office/drawing/2014/chart" uri="{C3380CC4-5D6E-409C-BE32-E72D297353CC}">
                <c16:uniqueId val="{00000001-DA0F-4BEE-8611-D79E61CC65CB}"/>
              </c:ext>
            </c:extLst>
          </c:dPt>
          <c:dPt>
            <c:idx val="1"/>
            <c:invertIfNegative val="0"/>
            <c:bubble3D val="0"/>
            <c:extLst>
              <c:ext xmlns:c16="http://schemas.microsoft.com/office/drawing/2014/chart" uri="{C3380CC4-5D6E-409C-BE32-E72D297353CC}">
                <c16:uniqueId val="{00000002-DA0F-4BEE-8611-D79E61CC65CB}"/>
              </c:ext>
            </c:extLst>
          </c:dPt>
          <c:dPt>
            <c:idx val="2"/>
            <c:invertIfNegative val="0"/>
            <c:bubble3D val="0"/>
            <c:extLst>
              <c:ext xmlns:c16="http://schemas.microsoft.com/office/drawing/2014/chart" uri="{C3380CC4-5D6E-409C-BE32-E72D297353CC}">
                <c16:uniqueId val="{00000003-DA0F-4BEE-8611-D79E61CC65CB}"/>
              </c:ext>
            </c:extLst>
          </c:dPt>
          <c:dPt>
            <c:idx val="3"/>
            <c:invertIfNegative val="0"/>
            <c:bubble3D val="0"/>
            <c:extLst>
              <c:ext xmlns:c16="http://schemas.microsoft.com/office/drawing/2014/chart" uri="{C3380CC4-5D6E-409C-BE32-E72D297353CC}">
                <c16:uniqueId val="{00000004-DA0F-4BEE-8611-D79E61CC65CB}"/>
              </c:ext>
            </c:extLst>
          </c:dPt>
          <c:dPt>
            <c:idx val="4"/>
            <c:invertIfNegative val="0"/>
            <c:bubble3D val="0"/>
            <c:extLst>
              <c:ext xmlns:c16="http://schemas.microsoft.com/office/drawing/2014/chart" uri="{C3380CC4-5D6E-409C-BE32-E72D297353CC}">
                <c16:uniqueId val="{00000005-DA0F-4BEE-8611-D79E61CC65CB}"/>
              </c:ext>
            </c:extLst>
          </c:dPt>
          <c:dPt>
            <c:idx val="5"/>
            <c:invertIfNegative val="0"/>
            <c:bubble3D val="0"/>
            <c:extLst>
              <c:ext xmlns:c16="http://schemas.microsoft.com/office/drawing/2014/chart" uri="{C3380CC4-5D6E-409C-BE32-E72D297353CC}">
                <c16:uniqueId val="{00000006-DA0F-4BEE-8611-D79E61CC65CB}"/>
              </c:ext>
            </c:extLst>
          </c:dPt>
          <c:dPt>
            <c:idx val="6"/>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7-DA0F-4BEE-8611-D79E61CC65CB}"/>
              </c:ext>
            </c:extLst>
          </c:dPt>
          <c:dPt>
            <c:idx val="7"/>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8-DA0F-4BEE-8611-D79E61CC65CB}"/>
              </c:ext>
            </c:extLst>
          </c:dPt>
          <c:dPt>
            <c:idx val="8"/>
            <c:invertIfNegative val="0"/>
            <c:bubble3D val="0"/>
            <c:spPr>
              <a:solidFill>
                <a:schemeClr val="accent3"/>
              </a:solidFill>
              <a:ln>
                <a:solidFill>
                  <a:schemeClr val="tx1"/>
                </a:solidFill>
              </a:ln>
            </c:spPr>
            <c:extLst>
              <c:ext xmlns:c16="http://schemas.microsoft.com/office/drawing/2014/chart" uri="{C3380CC4-5D6E-409C-BE32-E72D297353CC}">
                <c16:uniqueId val="{0000000D-DA0F-4BEE-8611-D79E61CC65CB}"/>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E-DA0F-4BEE-8611-D79E61CC65CB}"/>
              </c:ext>
            </c:extLst>
          </c:dPt>
          <c:dPt>
            <c:idx val="10"/>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9-DA0F-4BEE-8611-D79E61CC65CB}"/>
              </c:ext>
            </c:extLst>
          </c:dPt>
          <c:dPt>
            <c:idx val="11"/>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A-DA0F-4BEE-8611-D79E61CC65CB}"/>
              </c:ext>
            </c:extLst>
          </c:dPt>
          <c:dPt>
            <c:idx val="12"/>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B-DA0F-4BEE-8611-D79E61CC65CB}"/>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K_Dat!$C$77:$O$79</c:f>
              <c:multiLvlStrCache>
                <c:ptCount val="13"/>
                <c:lvl>
                  <c:pt idx="0">
                    <c:v>gesamt</c:v>
                  </c:pt>
                  <c:pt idx="1">
                    <c:v>3a
AFB II</c:v>
                  </c:pt>
                  <c:pt idx="2">
                    <c:v>3b
AFB II</c:v>
                  </c:pt>
                  <c:pt idx="3">
                    <c:v>3c
AFB II</c:v>
                  </c:pt>
                  <c:pt idx="4">
                    <c:v>4a-1
AFB I</c:v>
                  </c:pt>
                  <c:pt idx="5">
                    <c:v>4a-2
AFB II</c:v>
                  </c:pt>
                  <c:pt idx="6">
                    <c:v>4b
AFB II</c:v>
                  </c:pt>
                  <c:pt idx="7">
                    <c:v>4c
AFB III</c:v>
                  </c:pt>
                  <c:pt idx="8">
                    <c:v>gesamt</c:v>
                  </c:pt>
                  <c:pt idx="9">
                    <c:v>1f (1)
AFB I</c:v>
                  </c:pt>
                  <c:pt idx="10">
                    <c:v>1f (2)
AFB II</c:v>
                  </c:pt>
                  <c:pt idx="11">
                    <c:v>3d
AFB II</c:v>
                  </c:pt>
                  <c:pt idx="12">
                    <c:v>5a
AFB I</c:v>
                  </c:pt>
                </c:lvl>
                <c:lvl>
                  <c:pt idx="0">
                    <c:v>Daten 
und
Zufall</c:v>
                  </c:pt>
                  <c:pt idx="1">
                    <c:v>größten
Tempera-
turunter-
schied
angeben</c:v>
                  </c:pt>
                  <c:pt idx="2">
                    <c:v>durch-
schnitt-
liche Tem-
peratur
berechnen</c:v>
                  </c:pt>
                  <c:pt idx="3">
                    <c:v>Beschrif-
tung
der Achse
ergänzen</c:v>
                  </c:pt>
                  <c:pt idx="4">
                    <c:v>Informationen
aus Diagramm
entnehmen</c:v>
                  </c:pt>
                  <c:pt idx="6">
                    <c:v>Daten
grafisch
darstellen</c:v>
                  </c:pt>
                  <c:pt idx="7">
                    <c:v>Größen zur
Berech-
nung
identi-
fizieren</c:v>
                  </c:pt>
                  <c:pt idx="8">
                    <c:v>Zuord-
nungen 
und
Funk-
tionen</c:v>
                  </c:pt>
                  <c:pt idx="9">
                    <c:v>Informa-
tion aus
Tabelle
entnehmen</c:v>
                  </c:pt>
                  <c:pt idx="10">
                    <c:v>Masse eines Briefes
rekon-
struieren</c:v>
                  </c:pt>
                  <c:pt idx="11">
                    <c:v>Ergebnis
ermitteln</c:v>
                  </c:pt>
                  <c:pt idx="12">
                    <c:v>Propor-
tionalität
sach-
gerecht
anwenden</c:v>
                  </c:pt>
                </c:lvl>
                <c:lvl>
                  <c:pt idx="0">
                    <c:v>Daten und Zufall</c:v>
                  </c:pt>
                  <c:pt idx="8">
                    <c:v>Zuordnungen und Funktionen</c:v>
                  </c:pt>
                </c:lvl>
              </c:multiLvlStrCache>
            </c:multiLvlStrRef>
          </c:cat>
          <c:val>
            <c:numRef>
              <c:f>K_Dat!$C$80:$O$80</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C-DA0F-4BEE-8611-D79E61CC65CB}"/>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50880904178647468"/>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rgbClr val="B7DEE8"/>
              </a:solidFill>
              <a:ln>
                <a:solidFill>
                  <a:schemeClr val="tx1"/>
                </a:solidFill>
              </a:ln>
            </c:spPr>
            <c:extLst>
              <c:ext xmlns:c16="http://schemas.microsoft.com/office/drawing/2014/chart" uri="{C3380CC4-5D6E-409C-BE32-E72D297353CC}">
                <c16:uniqueId val="{00000001-B1E9-4696-B45E-F884A0441544}"/>
              </c:ext>
            </c:extLst>
          </c:dPt>
          <c:dPt>
            <c:idx val="1"/>
            <c:invertIfNegative val="0"/>
            <c:bubble3D val="0"/>
            <c:spPr>
              <a:solidFill>
                <a:srgbClr val="B7DEE8"/>
              </a:solidFill>
              <a:ln>
                <a:solidFill>
                  <a:schemeClr val="tx1"/>
                </a:solidFill>
              </a:ln>
            </c:spPr>
            <c:extLst>
              <c:ext xmlns:c16="http://schemas.microsoft.com/office/drawing/2014/chart" uri="{C3380CC4-5D6E-409C-BE32-E72D297353CC}">
                <c16:uniqueId val="{00000003-B1E9-4696-B45E-F884A0441544}"/>
              </c:ext>
            </c:extLst>
          </c:dPt>
          <c:dPt>
            <c:idx val="2"/>
            <c:invertIfNegative val="0"/>
            <c:bubble3D val="0"/>
            <c:spPr>
              <a:solidFill>
                <a:srgbClr val="B7DEE8"/>
              </a:solidFill>
              <a:ln>
                <a:solidFill>
                  <a:schemeClr val="tx1"/>
                </a:solidFill>
              </a:ln>
            </c:spPr>
            <c:extLst>
              <c:ext xmlns:c16="http://schemas.microsoft.com/office/drawing/2014/chart" uri="{C3380CC4-5D6E-409C-BE32-E72D297353CC}">
                <c16:uniqueId val="{00000005-B1E9-4696-B45E-F884A0441544}"/>
              </c:ext>
            </c:extLst>
          </c:dPt>
          <c:dPt>
            <c:idx val="3"/>
            <c:invertIfNegative val="0"/>
            <c:bubble3D val="0"/>
            <c:spPr>
              <a:solidFill>
                <a:srgbClr val="B7DEE8"/>
              </a:solidFill>
              <a:ln>
                <a:solidFill>
                  <a:schemeClr val="tx1"/>
                </a:solidFill>
              </a:ln>
            </c:spPr>
            <c:extLst>
              <c:ext xmlns:c16="http://schemas.microsoft.com/office/drawing/2014/chart" uri="{C3380CC4-5D6E-409C-BE32-E72D297353CC}">
                <c16:uniqueId val="{00000007-B1E9-4696-B45E-F884A0441544}"/>
              </c:ext>
            </c:extLst>
          </c:dPt>
          <c:dPt>
            <c:idx val="4"/>
            <c:invertIfNegative val="0"/>
            <c:bubble3D val="0"/>
            <c:spPr>
              <a:solidFill>
                <a:srgbClr val="B7DEE8"/>
              </a:solidFill>
              <a:ln>
                <a:solidFill>
                  <a:schemeClr val="tx1"/>
                </a:solidFill>
              </a:ln>
            </c:spPr>
            <c:extLst>
              <c:ext xmlns:c16="http://schemas.microsoft.com/office/drawing/2014/chart" uri="{C3380CC4-5D6E-409C-BE32-E72D297353CC}">
                <c16:uniqueId val="{00000009-B1E9-4696-B45E-F884A0441544}"/>
              </c:ext>
            </c:extLst>
          </c:dPt>
          <c:dPt>
            <c:idx val="5"/>
            <c:invertIfNegative val="0"/>
            <c:bubble3D val="0"/>
            <c:spPr>
              <a:solidFill>
                <a:srgbClr val="CCC1DA"/>
              </a:solidFill>
              <a:ln>
                <a:solidFill>
                  <a:schemeClr val="tx1"/>
                </a:solidFill>
              </a:ln>
            </c:spPr>
            <c:extLst>
              <c:ext xmlns:c16="http://schemas.microsoft.com/office/drawing/2014/chart" uri="{C3380CC4-5D6E-409C-BE32-E72D297353CC}">
                <c16:uniqueId val="{0000000B-B1E9-4696-B45E-F884A0441544}"/>
              </c:ext>
            </c:extLst>
          </c:dPt>
          <c:dPt>
            <c:idx val="6"/>
            <c:invertIfNegative val="0"/>
            <c:bubble3D val="0"/>
            <c:extLst>
              <c:ext xmlns:c16="http://schemas.microsoft.com/office/drawing/2014/chart" uri="{C3380CC4-5D6E-409C-BE32-E72D297353CC}">
                <c16:uniqueId val="{0000000C-B1E9-4696-B45E-F884A0441544}"/>
              </c:ext>
            </c:extLst>
          </c:dPt>
          <c:dPt>
            <c:idx val="7"/>
            <c:invertIfNegative val="0"/>
            <c:bubble3D val="0"/>
            <c:extLst>
              <c:ext xmlns:c16="http://schemas.microsoft.com/office/drawing/2014/chart" uri="{C3380CC4-5D6E-409C-BE32-E72D297353CC}">
                <c16:uniqueId val="{0000000D-B1E9-4696-B45E-F884A0441544}"/>
              </c:ext>
            </c:extLst>
          </c:dPt>
          <c:dPt>
            <c:idx val="8"/>
            <c:invertIfNegative val="0"/>
            <c:bubble3D val="0"/>
            <c:extLst>
              <c:ext xmlns:c16="http://schemas.microsoft.com/office/drawing/2014/chart" uri="{C3380CC4-5D6E-409C-BE32-E72D297353CC}">
                <c16:uniqueId val="{0000000E-B1E9-4696-B45E-F884A0441544}"/>
              </c:ext>
            </c:extLst>
          </c:dPt>
          <c:dPt>
            <c:idx val="10"/>
            <c:invertIfNegative val="0"/>
            <c:bubble3D val="0"/>
            <c:extLst>
              <c:ext xmlns:c16="http://schemas.microsoft.com/office/drawing/2014/chart" uri="{C3380CC4-5D6E-409C-BE32-E72D297353CC}">
                <c16:uniqueId val="{0000000F-B1E9-4696-B45E-F884A0441544}"/>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S_Dat!$C$19:$L$21</c:f>
              <c:multiLvlStrCache>
                <c:ptCount val="10"/>
                <c:lvl>
                  <c:pt idx="0">
                    <c:v>1a
AFB I</c:v>
                  </c:pt>
                  <c:pt idx="1">
                    <c:v>1b (1)
AFB I</c:v>
                  </c:pt>
                  <c:pt idx="2">
                    <c:v>1b (2)
AFB I</c:v>
                  </c:pt>
                  <c:pt idx="3">
                    <c:v>1c
AFB II</c:v>
                  </c:pt>
                  <c:pt idx="4">
                    <c:v>1d
AFB II</c:v>
                  </c:pt>
                  <c:pt idx="5">
                    <c:v>1e
AFB I</c:v>
                  </c:pt>
                  <c:pt idx="6">
                    <c:v>1f (1)
AFB I</c:v>
                  </c:pt>
                  <c:pt idx="7">
                    <c:v>1f (2)
AFB II</c:v>
                  </c:pt>
                  <c:pt idx="8">
                    <c:v>1g
AFB II</c:v>
                  </c:pt>
                  <c:pt idx="9">
                    <c:v>1h
AFB I</c:v>
                  </c:pt>
                </c:lvl>
                <c:lvl>
                  <c:pt idx="0">
                    <c:v>Größen-
angaben
vergleichen</c:v>
                  </c:pt>
                  <c:pt idx="1">
                    <c:v>Summe von
natürlichen
Zahlen
berechnen</c:v>
                  </c:pt>
                  <c:pt idx="2">
                    <c:v>gebrochene
Zahlen
addieren</c:v>
                  </c:pt>
                  <c:pt idx="3">
                    <c:v>vom
Produkt auf
Faktoren
schließen</c:v>
                  </c:pt>
                  <c:pt idx="4">
                    <c:v>Rechteck mit 
gegebener
Eigenschaft
zeichnen</c:v>
                  </c:pt>
                  <c:pt idx="5">
                    <c:v>zueinander
senkrechte
Geraden
zeichnen</c:v>
                  </c:pt>
                  <c:pt idx="6">
                    <c:v>Informa-
tion aus
Tabelle
entnehmen</c:v>
                  </c:pt>
                  <c:pt idx="7">
                    <c:v>Masse eines Briefes
rekon-
struieren</c:v>
                  </c:pt>
                  <c:pt idx="8">
                    <c:v>Gleichung
lösen</c:v>
                  </c:pt>
                  <c:pt idx="9">
                    <c:v>gebrochene
Zahl
runden</c:v>
                  </c:pt>
                </c:lvl>
                <c:lvl>
                  <c:pt idx="0">
                    <c:v>Aufgabe 1</c:v>
                  </c:pt>
                </c:lvl>
              </c:multiLvlStrCache>
            </c:multiLvlStrRef>
          </c:cat>
          <c:val>
            <c:numRef>
              <c:f>S_Dat!$C$22:$L$22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B1E9-4696-B45E-F884A0441544}"/>
            </c:ext>
          </c:extLst>
        </c:ser>
        <c:dLbls>
          <c:showLegendKey val="0"/>
          <c:showVal val="0"/>
          <c:showCatName val="0"/>
          <c:showSerName val="0"/>
          <c:showPercent val="0"/>
          <c:showBubbleSize val="0"/>
        </c:dLbls>
        <c:gapWidth val="90"/>
        <c:axId val="149500288"/>
        <c:axId val="149502208"/>
      </c:barChart>
      <c:catAx>
        <c:axId val="149500288"/>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49502208"/>
        <c:crosses val="autoZero"/>
        <c:auto val="1"/>
        <c:lblAlgn val="ctr"/>
        <c:lblOffset val="100"/>
        <c:noMultiLvlLbl val="0"/>
      </c:catAx>
      <c:valAx>
        <c:axId val="149502208"/>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6.9470842811499636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4950028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50318816721401738"/>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extLst>
              <c:ext xmlns:c16="http://schemas.microsoft.com/office/drawing/2014/chart" uri="{C3380CC4-5D6E-409C-BE32-E72D297353CC}">
                <c16:uniqueId val="{00000001-073A-4A2D-9A88-8418F717C895}"/>
              </c:ext>
            </c:extLst>
          </c:dPt>
          <c:dPt>
            <c:idx val="1"/>
            <c:invertIfNegative val="0"/>
            <c:bubble3D val="0"/>
            <c:extLst>
              <c:ext xmlns:c16="http://schemas.microsoft.com/office/drawing/2014/chart" uri="{C3380CC4-5D6E-409C-BE32-E72D297353CC}">
                <c16:uniqueId val="{00000002-073A-4A2D-9A88-8418F717C895}"/>
              </c:ext>
            </c:extLst>
          </c:dPt>
          <c:dPt>
            <c:idx val="2"/>
            <c:invertIfNegative val="0"/>
            <c:bubble3D val="0"/>
            <c:extLst>
              <c:ext xmlns:c16="http://schemas.microsoft.com/office/drawing/2014/chart" uri="{C3380CC4-5D6E-409C-BE32-E72D297353CC}">
                <c16:uniqueId val="{00000003-073A-4A2D-9A88-8418F717C895}"/>
              </c:ext>
            </c:extLst>
          </c:dPt>
          <c:dPt>
            <c:idx val="3"/>
            <c:invertIfNegative val="0"/>
            <c:bubble3D val="0"/>
            <c:extLst>
              <c:ext xmlns:c16="http://schemas.microsoft.com/office/drawing/2014/chart" uri="{C3380CC4-5D6E-409C-BE32-E72D297353CC}">
                <c16:uniqueId val="{00000004-073A-4A2D-9A88-8418F717C895}"/>
              </c:ext>
            </c:extLst>
          </c:dPt>
          <c:dPt>
            <c:idx val="4"/>
            <c:invertIfNegative val="0"/>
            <c:bubble3D val="0"/>
            <c:extLst>
              <c:ext xmlns:c16="http://schemas.microsoft.com/office/drawing/2014/chart" uri="{C3380CC4-5D6E-409C-BE32-E72D297353CC}">
                <c16:uniqueId val="{00000005-073A-4A2D-9A88-8418F717C895}"/>
              </c:ext>
            </c:extLst>
          </c:dPt>
          <c:dPt>
            <c:idx val="5"/>
            <c:invertIfNegative val="0"/>
            <c:bubble3D val="0"/>
            <c:extLst>
              <c:ext xmlns:c16="http://schemas.microsoft.com/office/drawing/2014/chart" uri="{C3380CC4-5D6E-409C-BE32-E72D297353CC}">
                <c16:uniqueId val="{00000006-073A-4A2D-9A88-8418F717C895}"/>
              </c:ext>
            </c:extLst>
          </c:dPt>
          <c:dPt>
            <c:idx val="6"/>
            <c:invertIfNegative val="0"/>
            <c:bubble3D val="0"/>
            <c:extLst>
              <c:ext xmlns:c16="http://schemas.microsoft.com/office/drawing/2014/chart" uri="{C3380CC4-5D6E-409C-BE32-E72D297353CC}">
                <c16:uniqueId val="{00000007-073A-4A2D-9A88-8418F717C895}"/>
              </c:ext>
            </c:extLst>
          </c:dPt>
          <c:dPt>
            <c:idx val="7"/>
            <c:invertIfNegative val="0"/>
            <c:bubble3D val="0"/>
            <c:extLst>
              <c:ext xmlns:c16="http://schemas.microsoft.com/office/drawing/2014/chart" uri="{C3380CC4-5D6E-409C-BE32-E72D297353CC}">
                <c16:uniqueId val="{00000008-073A-4A2D-9A88-8418F717C895}"/>
              </c:ext>
            </c:extLst>
          </c:dPt>
          <c:dPt>
            <c:idx val="8"/>
            <c:invertIfNegative val="0"/>
            <c:bubble3D val="0"/>
            <c:spPr>
              <a:solidFill>
                <a:schemeClr val="accent6"/>
              </a:solidFill>
              <a:ln>
                <a:solidFill>
                  <a:schemeClr val="tx1"/>
                </a:solidFill>
              </a:ln>
            </c:spPr>
            <c:extLst>
              <c:ext xmlns:c16="http://schemas.microsoft.com/office/drawing/2014/chart" uri="{C3380CC4-5D6E-409C-BE32-E72D297353CC}">
                <c16:uniqueId val="{0000000A-073A-4A2D-9A88-8418F717C895}"/>
              </c:ext>
            </c:extLst>
          </c:dPt>
          <c:dPt>
            <c:idx val="9"/>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C-073A-4A2D-9A88-8418F717C895}"/>
              </c:ext>
            </c:extLst>
          </c:dPt>
          <c:dPt>
            <c:idx val="10"/>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E-073A-4A2D-9A88-8418F717C895}"/>
              </c:ext>
            </c:extLst>
          </c:dPt>
          <c:dPt>
            <c:idx val="11"/>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10-073A-4A2D-9A88-8418F717C895}"/>
              </c:ext>
            </c:extLst>
          </c:dPt>
          <c:dPt>
            <c:idx val="12"/>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12-073A-4A2D-9A88-8418F717C895}"/>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S_Dat!$C$72:$O$74</c:f>
              <c:multiLvlStrCache>
                <c:ptCount val="13"/>
                <c:lvl>
                  <c:pt idx="0">
                    <c:v>gesamt</c:v>
                  </c:pt>
                  <c:pt idx="1">
                    <c:v>1a
AFB I</c:v>
                  </c:pt>
                  <c:pt idx="2">
                    <c:v>1b (1)
AFB I</c:v>
                  </c:pt>
                  <c:pt idx="3">
                    <c:v>1b (2)
AFB I</c:v>
                  </c:pt>
                  <c:pt idx="4">
                    <c:v>1c
AFB II</c:v>
                  </c:pt>
                  <c:pt idx="5">
                    <c:v>1g
AFB II</c:v>
                  </c:pt>
                  <c:pt idx="6">
                    <c:v>1h
AFB I</c:v>
                  </c:pt>
                  <c:pt idx="7">
                    <c:v>5b
AFB III</c:v>
                  </c:pt>
                  <c:pt idx="8">
                    <c:v>gesamt</c:v>
                  </c:pt>
                  <c:pt idx="9">
                    <c:v>1d
AFB II</c:v>
                  </c:pt>
                  <c:pt idx="10">
                    <c:v>1e
AFB I</c:v>
                  </c:pt>
                  <c:pt idx="11">
                    <c:v>2a
AFB I</c:v>
                  </c:pt>
                  <c:pt idx="12">
                    <c:v>2b
AFB II</c:v>
                  </c:pt>
                </c:lvl>
                <c:lvl>
                  <c:pt idx="0">
                    <c:v>Zahlen
und
Größen</c:v>
                  </c:pt>
                  <c:pt idx="1">
                    <c:v>Größen-
angaben
vergleichen</c:v>
                  </c:pt>
                  <c:pt idx="2">
                    <c:v>Summe
von na-
türlichen
Zahlen
berechnen</c:v>
                  </c:pt>
                  <c:pt idx="3">
                    <c:v>gebro-
chene
Zahlen
addieren</c:v>
                  </c:pt>
                  <c:pt idx="4">
                    <c:v>vom
Produkt
auf
Faktoren
schließen</c:v>
                  </c:pt>
                  <c:pt idx="5">
                    <c:v>Gleichung
lösen</c:v>
                  </c:pt>
                  <c:pt idx="6">
                    <c:v>gebro-
chene
Zahl
runden</c:v>
                  </c:pt>
                  <c:pt idx="7">
                    <c:v>größt-
mögliche
Ersparnis
berechnen</c:v>
                  </c:pt>
                  <c:pt idx="8">
                    <c:v>Raum
und
Form</c:v>
                  </c:pt>
                  <c:pt idx="9">
                    <c:v>Rechteck mit 
gegebener
Eigenschaft
zeichnen</c:v>
                  </c:pt>
                  <c:pt idx="10">
                    <c:v>zueinan-
der senk-
rechte
Geraden
zeichnen</c:v>
                  </c:pt>
                  <c:pt idx="11">
                    <c:v>Dreieck
konstru-ieren</c:v>
                  </c:pt>
                  <c:pt idx="12">
                    <c:v>Eigenschaf-
ten von
Dreiecken
anwenden</c:v>
                  </c:pt>
                </c:lvl>
                <c:lvl>
                  <c:pt idx="0">
                    <c:v>Zahlen und Größen</c:v>
                  </c:pt>
                  <c:pt idx="8">
                    <c:v>Raum und Form</c:v>
                  </c:pt>
                </c:lvl>
              </c:multiLvlStrCache>
            </c:multiLvlStrRef>
          </c:cat>
          <c:val>
            <c:numRef>
              <c:f>S_Dat!$C$75:$O$75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3-073A-4A2D-9A88-8418F717C895}"/>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833088723051409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extLst>
              <c:ext xmlns:c16="http://schemas.microsoft.com/office/drawing/2014/chart" uri="{C3380CC4-5D6E-409C-BE32-E72D297353CC}">
                <c16:uniqueId val="{00000000-EDCA-46F6-BE75-D3B2CB566B5F}"/>
              </c:ext>
            </c:extLst>
          </c:dPt>
          <c:dPt>
            <c:idx val="1"/>
            <c:invertIfNegative val="0"/>
            <c:bubble3D val="0"/>
            <c:extLst>
              <c:ext xmlns:c16="http://schemas.microsoft.com/office/drawing/2014/chart" uri="{C3380CC4-5D6E-409C-BE32-E72D297353CC}">
                <c16:uniqueId val="{00000001-EDCA-46F6-BE75-D3B2CB566B5F}"/>
              </c:ext>
            </c:extLst>
          </c:dPt>
          <c:dPt>
            <c:idx val="2"/>
            <c:invertIfNegative val="0"/>
            <c:bubble3D val="0"/>
            <c:extLst>
              <c:ext xmlns:c16="http://schemas.microsoft.com/office/drawing/2014/chart" uri="{C3380CC4-5D6E-409C-BE32-E72D297353CC}">
                <c16:uniqueId val="{00000002-EDCA-46F6-BE75-D3B2CB566B5F}"/>
              </c:ext>
            </c:extLst>
          </c:dPt>
          <c:dPt>
            <c:idx val="3"/>
            <c:invertIfNegative val="0"/>
            <c:bubble3D val="0"/>
            <c:extLst>
              <c:ext xmlns:c16="http://schemas.microsoft.com/office/drawing/2014/chart" uri="{C3380CC4-5D6E-409C-BE32-E72D297353CC}">
                <c16:uniqueId val="{00000003-EDCA-46F6-BE75-D3B2CB566B5F}"/>
              </c:ext>
            </c:extLst>
          </c:dPt>
          <c:dPt>
            <c:idx val="4"/>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5-EDCA-46F6-BE75-D3B2CB566B5F}"/>
              </c:ext>
            </c:extLst>
          </c:dPt>
          <c:dPt>
            <c:idx val="5"/>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7-EDCA-46F6-BE75-D3B2CB566B5F}"/>
              </c:ext>
            </c:extLst>
          </c:dPt>
          <c:dPt>
            <c:idx val="6"/>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9-EDCA-46F6-BE75-D3B2CB566B5F}"/>
              </c:ext>
            </c:extLst>
          </c:dPt>
          <c:dPt>
            <c:idx val="7"/>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B-EDCA-46F6-BE75-D3B2CB566B5F}"/>
              </c:ext>
            </c:extLst>
          </c:dPt>
          <c:dPt>
            <c:idx val="8"/>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D-EDCA-46F6-BE75-D3B2CB566B5F}"/>
              </c:ext>
            </c:extLst>
          </c:dPt>
          <c:dPt>
            <c:idx val="9"/>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F-EDCA-46F6-BE75-D3B2CB566B5F}"/>
              </c:ext>
            </c:extLst>
          </c:dPt>
          <c:dPt>
            <c:idx val="10"/>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11-EDCA-46F6-BE75-D3B2CB566B5F}"/>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S_Dat!$M$19:$X$21</c:f>
              <c:multiLvlStrCache>
                <c:ptCount val="12"/>
                <c:lvl>
                  <c:pt idx="0">
                    <c:v>2a
AFB I</c:v>
                  </c:pt>
                  <c:pt idx="1">
                    <c:v>2b
AFB II</c:v>
                  </c:pt>
                  <c:pt idx="2">
                    <c:v>3a
AFB II</c:v>
                  </c:pt>
                  <c:pt idx="3">
                    <c:v>3b
AFB II</c:v>
                  </c:pt>
                  <c:pt idx="4">
                    <c:v>3c
AFB II</c:v>
                  </c:pt>
                  <c:pt idx="5">
                    <c:v>3d
AFB II</c:v>
                  </c:pt>
                  <c:pt idx="6">
                    <c:v>4a-1
AFB I</c:v>
                  </c:pt>
                  <c:pt idx="7">
                    <c:v>4a-2
AFB II</c:v>
                  </c:pt>
                  <c:pt idx="8">
                    <c:v>4b
AFB II</c:v>
                  </c:pt>
                  <c:pt idx="9">
                    <c:v>4c
AFB III</c:v>
                  </c:pt>
                  <c:pt idx="10">
                    <c:v>5a
AFB I</c:v>
                  </c:pt>
                  <c:pt idx="11">
                    <c:v>5b
AFB III</c:v>
                  </c:pt>
                </c:lvl>
                <c:lvl>
                  <c:pt idx="0">
                    <c:v>Dreieck
konstru-ieren</c:v>
                  </c:pt>
                  <c:pt idx="1">
                    <c:v>Eigenschaf-
ten von
Dreiecken
anwenden</c:v>
                  </c:pt>
                  <c:pt idx="2">
                    <c:v>größten
Temperatur-
unterschied
angeben</c:v>
                  </c:pt>
                  <c:pt idx="3">
                    <c:v>durch-
schnittliche
Temperatur
berechnen</c:v>
                  </c:pt>
                  <c:pt idx="4">
                    <c:v>Beschriftung
der Achse
ergänzen</c:v>
                  </c:pt>
                  <c:pt idx="5">
                    <c:v>Ergebnis
ermitteln</c:v>
                  </c:pt>
                  <c:pt idx="6">
                    <c:v>Informationen
aus Diagramm
entnehmen</c:v>
                  </c:pt>
                  <c:pt idx="8">
                    <c:v>Daten
grafisch
darstellen</c:v>
                  </c:pt>
                  <c:pt idx="9">
                    <c:v>Größen zur
Berechnung
identi-
fizieren</c:v>
                  </c:pt>
                  <c:pt idx="10">
                    <c:v>Propor-
tionalität
sachgerecht
anwenden</c:v>
                  </c:pt>
                  <c:pt idx="11">
                    <c:v>größt-
mögliche
Ersparnis
berechnen</c:v>
                  </c:pt>
                </c:lvl>
                <c:lvl>
                  <c:pt idx="0">
                    <c:v>Aufgabe 2</c:v>
                  </c:pt>
                  <c:pt idx="2">
                    <c:v>Aufgabe 3</c:v>
                  </c:pt>
                  <c:pt idx="6">
                    <c:v>Aufgabe 4</c:v>
                  </c:pt>
                  <c:pt idx="10">
                    <c:v>Aufgabe 5</c:v>
                  </c:pt>
                </c:lvl>
              </c:multiLvlStrCache>
            </c:multiLvlStrRef>
          </c:cat>
          <c:val>
            <c:numRef>
              <c:f>S_Dat!$M$22:$X$22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2-EDCA-46F6-BE75-D3B2CB566B5F}"/>
            </c:ext>
          </c:extLst>
        </c:ser>
        <c:dLbls>
          <c:showLegendKey val="0"/>
          <c:showVal val="0"/>
          <c:showCatName val="0"/>
          <c:showSerName val="0"/>
          <c:showPercent val="0"/>
          <c:showBubbleSize val="0"/>
        </c:dLbls>
        <c:gapWidth val="75"/>
        <c:axId val="191419136"/>
        <c:axId val="191420672"/>
      </c:barChart>
      <c:catAx>
        <c:axId val="191419136"/>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91420672"/>
        <c:crosses val="autoZero"/>
        <c:auto val="1"/>
        <c:lblAlgn val="ctr"/>
        <c:lblOffset val="100"/>
        <c:noMultiLvlLbl val="0"/>
      </c:catAx>
      <c:valAx>
        <c:axId val="191420672"/>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4.701451077943615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9141913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49814303312666813"/>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spPr>
              <a:solidFill>
                <a:schemeClr val="accent4"/>
              </a:solidFill>
              <a:ln>
                <a:solidFill>
                  <a:schemeClr val="tx1"/>
                </a:solidFill>
              </a:ln>
            </c:spPr>
            <c:extLst>
              <c:ext xmlns:c16="http://schemas.microsoft.com/office/drawing/2014/chart" uri="{C3380CC4-5D6E-409C-BE32-E72D297353CC}">
                <c16:uniqueId val="{00000001-CB33-4E96-9E1A-F6C7806F976F}"/>
              </c:ext>
            </c:extLst>
          </c:dPt>
          <c:dPt>
            <c:idx val="1"/>
            <c:invertIfNegative val="0"/>
            <c:bubble3D val="0"/>
            <c:extLst>
              <c:ext xmlns:c16="http://schemas.microsoft.com/office/drawing/2014/chart" uri="{C3380CC4-5D6E-409C-BE32-E72D297353CC}">
                <c16:uniqueId val="{00000002-CB33-4E96-9E1A-F6C7806F976F}"/>
              </c:ext>
            </c:extLst>
          </c:dPt>
          <c:dPt>
            <c:idx val="2"/>
            <c:invertIfNegative val="0"/>
            <c:bubble3D val="0"/>
            <c:extLst>
              <c:ext xmlns:c16="http://schemas.microsoft.com/office/drawing/2014/chart" uri="{C3380CC4-5D6E-409C-BE32-E72D297353CC}">
                <c16:uniqueId val="{00000003-CB33-4E96-9E1A-F6C7806F976F}"/>
              </c:ext>
            </c:extLst>
          </c:dPt>
          <c:dPt>
            <c:idx val="3"/>
            <c:invertIfNegative val="0"/>
            <c:bubble3D val="0"/>
            <c:extLst>
              <c:ext xmlns:c16="http://schemas.microsoft.com/office/drawing/2014/chart" uri="{C3380CC4-5D6E-409C-BE32-E72D297353CC}">
                <c16:uniqueId val="{00000004-CB33-4E96-9E1A-F6C7806F976F}"/>
              </c:ext>
            </c:extLst>
          </c:dPt>
          <c:dPt>
            <c:idx val="4"/>
            <c:invertIfNegative val="0"/>
            <c:bubble3D val="0"/>
            <c:extLst>
              <c:ext xmlns:c16="http://schemas.microsoft.com/office/drawing/2014/chart" uri="{C3380CC4-5D6E-409C-BE32-E72D297353CC}">
                <c16:uniqueId val="{00000005-CB33-4E96-9E1A-F6C7806F976F}"/>
              </c:ext>
            </c:extLst>
          </c:dPt>
          <c:dPt>
            <c:idx val="5"/>
            <c:invertIfNegative val="0"/>
            <c:bubble3D val="0"/>
            <c:extLst>
              <c:ext xmlns:c16="http://schemas.microsoft.com/office/drawing/2014/chart" uri="{C3380CC4-5D6E-409C-BE32-E72D297353CC}">
                <c16:uniqueId val="{00000006-CB33-4E96-9E1A-F6C7806F976F}"/>
              </c:ext>
            </c:extLst>
          </c:dPt>
          <c:dPt>
            <c:idx val="6"/>
            <c:invertIfNegative val="0"/>
            <c:bubble3D val="0"/>
            <c:extLst>
              <c:ext xmlns:c16="http://schemas.microsoft.com/office/drawing/2014/chart" uri="{C3380CC4-5D6E-409C-BE32-E72D297353CC}">
                <c16:uniqueId val="{00000007-CB33-4E96-9E1A-F6C7806F976F}"/>
              </c:ext>
            </c:extLst>
          </c:dPt>
          <c:dPt>
            <c:idx val="7"/>
            <c:invertIfNegative val="0"/>
            <c:bubble3D val="0"/>
            <c:extLst>
              <c:ext xmlns:c16="http://schemas.microsoft.com/office/drawing/2014/chart" uri="{C3380CC4-5D6E-409C-BE32-E72D297353CC}">
                <c16:uniqueId val="{00000008-CB33-4E96-9E1A-F6C7806F976F}"/>
              </c:ext>
            </c:extLst>
          </c:dPt>
          <c:dPt>
            <c:idx val="8"/>
            <c:invertIfNegative val="0"/>
            <c:bubble3D val="0"/>
            <c:spPr>
              <a:solidFill>
                <a:schemeClr val="accent3"/>
              </a:solidFill>
              <a:ln>
                <a:solidFill>
                  <a:schemeClr val="tx1"/>
                </a:solidFill>
              </a:ln>
            </c:spPr>
            <c:extLst>
              <c:ext xmlns:c16="http://schemas.microsoft.com/office/drawing/2014/chart" uri="{C3380CC4-5D6E-409C-BE32-E72D297353CC}">
                <c16:uniqueId val="{0000000A-CB33-4E96-9E1A-F6C7806F976F}"/>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C-CB33-4E96-9E1A-F6C7806F976F}"/>
              </c:ext>
            </c:extLst>
          </c:dPt>
          <c:dPt>
            <c:idx val="10"/>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E-CB33-4E96-9E1A-F6C7806F976F}"/>
              </c:ext>
            </c:extLst>
          </c:dPt>
          <c:dPt>
            <c:idx val="11"/>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10-CB33-4E96-9E1A-F6C7806F976F}"/>
              </c:ext>
            </c:extLst>
          </c:dPt>
          <c:dPt>
            <c:idx val="12"/>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12-CB33-4E96-9E1A-F6C7806F976F}"/>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S_Dat!$C$77:$O$79</c:f>
              <c:multiLvlStrCache>
                <c:ptCount val="13"/>
                <c:lvl>
                  <c:pt idx="0">
                    <c:v>gesamt</c:v>
                  </c:pt>
                  <c:pt idx="1">
                    <c:v>3a
AFB II</c:v>
                  </c:pt>
                  <c:pt idx="2">
                    <c:v>3b
AFB II</c:v>
                  </c:pt>
                  <c:pt idx="3">
                    <c:v>3c
AFB II</c:v>
                  </c:pt>
                  <c:pt idx="4">
                    <c:v>4a-1
AFB I</c:v>
                  </c:pt>
                  <c:pt idx="5">
                    <c:v>4a-2
AFB II</c:v>
                  </c:pt>
                  <c:pt idx="6">
                    <c:v>4b
AFB II</c:v>
                  </c:pt>
                  <c:pt idx="7">
                    <c:v>4c
AFB III</c:v>
                  </c:pt>
                  <c:pt idx="8">
                    <c:v>gesamt</c:v>
                  </c:pt>
                  <c:pt idx="9">
                    <c:v>1f (1)
AFB I</c:v>
                  </c:pt>
                  <c:pt idx="10">
                    <c:v>1f (2)
AFB II</c:v>
                  </c:pt>
                  <c:pt idx="11">
                    <c:v>3d
AFB II</c:v>
                  </c:pt>
                  <c:pt idx="12">
                    <c:v>5a
AFB I</c:v>
                  </c:pt>
                </c:lvl>
                <c:lvl>
                  <c:pt idx="0">
                    <c:v>Daten 
und
Zufall</c:v>
                  </c:pt>
                  <c:pt idx="1">
                    <c:v>größten
Tempera-
turunter-
schied
angeben</c:v>
                  </c:pt>
                  <c:pt idx="2">
                    <c:v>durch-
schnitt-
liche Tem-
peratur
berechnen</c:v>
                  </c:pt>
                  <c:pt idx="3">
                    <c:v>Beschrif-
tung
der Achse
ergänzen</c:v>
                  </c:pt>
                  <c:pt idx="4">
                    <c:v>Informationen
aus Diagramm
entnehmen</c:v>
                  </c:pt>
                  <c:pt idx="6">
                    <c:v>Daten
grafisch
darstellen</c:v>
                  </c:pt>
                  <c:pt idx="7">
                    <c:v>Größen zur
Berech-
nung
identi-
fizieren</c:v>
                  </c:pt>
                  <c:pt idx="8">
                    <c:v>Zuord-
nungen 
und
Funk-
tionen</c:v>
                  </c:pt>
                  <c:pt idx="9">
                    <c:v>Informa-
tion aus
Tabelle
entnehmen</c:v>
                  </c:pt>
                  <c:pt idx="10">
                    <c:v>Masse eines Briefes
rekon-
struieren</c:v>
                  </c:pt>
                  <c:pt idx="11">
                    <c:v>Ergebnis
ermitteln</c:v>
                  </c:pt>
                  <c:pt idx="12">
                    <c:v>Propor-
tionalität
sach-
gerecht
anwenden</c:v>
                  </c:pt>
                </c:lvl>
                <c:lvl>
                  <c:pt idx="0">
                    <c:v>Daten und Zufall</c:v>
                  </c:pt>
                  <c:pt idx="8">
                    <c:v>Zuordnungen und Funktionen</c:v>
                  </c:pt>
                </c:lvl>
              </c:multiLvlStrCache>
            </c:multiLvlStrRef>
          </c:cat>
          <c:val>
            <c:numRef>
              <c:f>S_Dat!$C$80:$O$80</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3-CB33-4E96-9E1A-F6C7806F976F}"/>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21981</xdr:colOff>
      <xdr:row>28</xdr:row>
      <xdr:rowOff>74658</xdr:rowOff>
    </xdr:from>
    <xdr:to>
      <xdr:col>13</xdr:col>
      <xdr:colOff>248596</xdr:colOff>
      <xdr:row>40</xdr:row>
      <xdr:rowOff>66261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64</xdr:row>
      <xdr:rowOff>58615</xdr:rowOff>
    </xdr:from>
    <xdr:to>
      <xdr:col>13</xdr:col>
      <xdr:colOff>248596</xdr:colOff>
      <xdr:row>77</xdr:row>
      <xdr:rowOff>99392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41</xdr:row>
      <xdr:rowOff>155357</xdr:rowOff>
    </xdr:from>
    <xdr:to>
      <xdr:col>13</xdr:col>
      <xdr:colOff>248596</xdr:colOff>
      <xdr:row>54</xdr:row>
      <xdr:rowOff>90857</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79</xdr:row>
      <xdr:rowOff>0</xdr:rowOff>
    </xdr:from>
    <xdr:to>
      <xdr:col>13</xdr:col>
      <xdr:colOff>248596</xdr:colOff>
      <xdr:row>92</xdr:row>
      <xdr:rowOff>40777</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57150</xdr:rowOff>
        </xdr:from>
        <xdr:to>
          <xdr:col>8</xdr:col>
          <xdr:colOff>781050</xdr:colOff>
          <xdr:row>48</xdr:row>
          <xdr:rowOff>171450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21981</xdr:colOff>
      <xdr:row>28</xdr:row>
      <xdr:rowOff>74658</xdr:rowOff>
    </xdr:from>
    <xdr:to>
      <xdr:col>13</xdr:col>
      <xdr:colOff>248596</xdr:colOff>
      <xdr:row>40</xdr:row>
      <xdr:rowOff>66261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64</xdr:row>
      <xdr:rowOff>58615</xdr:rowOff>
    </xdr:from>
    <xdr:to>
      <xdr:col>13</xdr:col>
      <xdr:colOff>248596</xdr:colOff>
      <xdr:row>77</xdr:row>
      <xdr:rowOff>99392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41</xdr:row>
      <xdr:rowOff>155357</xdr:rowOff>
    </xdr:from>
    <xdr:to>
      <xdr:col>13</xdr:col>
      <xdr:colOff>248596</xdr:colOff>
      <xdr:row>54</xdr:row>
      <xdr:rowOff>90857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79</xdr:row>
      <xdr:rowOff>0</xdr:rowOff>
    </xdr:from>
    <xdr:to>
      <xdr:col>13</xdr:col>
      <xdr:colOff>248596</xdr:colOff>
      <xdr:row>92</xdr:row>
      <xdr:rowOff>40777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K44"/>
  <sheetViews>
    <sheetView showGridLines="0" zoomScaleNormal="100" workbookViewId="0">
      <selection activeCell="F2" sqref="F2:G2"/>
    </sheetView>
  </sheetViews>
  <sheetFormatPr baseColWidth="10" defaultRowHeight="15" x14ac:dyDescent="0.25"/>
  <cols>
    <col min="1" max="1" width="3.5703125" style="3" customWidth="1"/>
    <col min="2" max="2" width="20.5703125" style="3" customWidth="1"/>
    <col min="3" max="3" width="4.42578125" style="3" customWidth="1"/>
    <col min="4" max="27" width="4.85546875" style="3" customWidth="1"/>
    <col min="28" max="28" width="2.140625" style="3" customWidth="1"/>
    <col min="29" max="29" width="6.85546875" style="3" customWidth="1"/>
    <col min="30" max="35" width="3.7109375" style="3" customWidth="1"/>
    <col min="36" max="96" width="4.140625" style="3" customWidth="1"/>
    <col min="97" max="16384" width="11.42578125" style="3"/>
  </cols>
  <sheetData>
    <row r="1" spans="1:37" ht="15" customHeight="1" thickBot="1" x14ac:dyDescent="0.3">
      <c r="A1" s="116" t="s">
        <v>80</v>
      </c>
      <c r="B1" s="116"/>
      <c r="C1" s="116"/>
      <c r="D1" s="116"/>
      <c r="E1" s="116"/>
      <c r="F1" s="116"/>
      <c r="G1" s="116"/>
      <c r="H1" s="116"/>
      <c r="I1" s="39"/>
      <c r="J1" s="39"/>
      <c r="K1" s="264" t="s">
        <v>172</v>
      </c>
      <c r="L1" s="264"/>
      <c r="M1" s="264"/>
      <c r="N1" s="264"/>
      <c r="O1" s="264"/>
      <c r="P1" s="264"/>
      <c r="Q1" s="264"/>
      <c r="R1" s="264"/>
      <c r="S1" s="264"/>
      <c r="T1" s="264"/>
      <c r="U1" s="264"/>
      <c r="V1" s="264"/>
      <c r="W1" s="264"/>
      <c r="X1" s="264"/>
      <c r="Y1" s="264"/>
      <c r="Z1" s="264"/>
      <c r="AA1" s="264"/>
      <c r="AB1" s="205"/>
      <c r="AC1" s="205"/>
      <c r="AD1" s="205"/>
      <c r="AE1" s="205"/>
      <c r="AF1" s="205"/>
      <c r="AG1" s="205"/>
      <c r="AH1" s="205"/>
      <c r="AI1" s="205"/>
      <c r="AJ1" s="205"/>
      <c r="AK1" s="205"/>
    </row>
    <row r="2" spans="1:37" ht="17.25" thickTop="1" thickBot="1" x14ac:dyDescent="0.3">
      <c r="B2" s="37" t="s">
        <v>8</v>
      </c>
      <c r="C2" s="38" t="str">
        <f>IF(COUNT(AA9:AA38)=0,"",COUNT(AA9:AA38))</f>
        <v/>
      </c>
      <c r="D2" s="257" t="s">
        <v>7</v>
      </c>
      <c r="E2" s="258"/>
      <c r="F2" s="255"/>
      <c r="G2" s="256"/>
      <c r="I2" s="39"/>
      <c r="J2" s="39"/>
      <c r="K2" s="264"/>
      <c r="L2" s="264"/>
      <c r="M2" s="264"/>
      <c r="N2" s="264"/>
      <c r="O2" s="264"/>
      <c r="P2" s="264"/>
      <c r="Q2" s="264"/>
      <c r="R2" s="264"/>
      <c r="S2" s="264"/>
      <c r="T2" s="264"/>
      <c r="U2" s="264"/>
      <c r="V2" s="264"/>
      <c r="W2" s="264"/>
      <c r="X2" s="264"/>
      <c r="Y2" s="264"/>
      <c r="Z2" s="264"/>
      <c r="AA2" s="264"/>
    </row>
    <row r="3" spans="1:37" ht="6.75" customHeight="1" thickTop="1" x14ac:dyDescent="0.3">
      <c r="A3" s="90"/>
      <c r="D3" s="85"/>
      <c r="E3" s="85"/>
      <c r="F3" s="94"/>
      <c r="G3" s="94"/>
      <c r="M3" s="37"/>
      <c r="N3" s="38"/>
    </row>
    <row r="4" spans="1:37" ht="12.75" customHeight="1" x14ac:dyDescent="0.25">
      <c r="A4" s="259" t="s">
        <v>173</v>
      </c>
      <c r="B4" s="259"/>
      <c r="C4" s="260"/>
      <c r="D4" s="196" t="s">
        <v>58</v>
      </c>
      <c r="E4" s="197" t="s">
        <v>58</v>
      </c>
      <c r="F4" s="197" t="s">
        <v>58</v>
      </c>
      <c r="G4" s="197" t="s">
        <v>59</v>
      </c>
      <c r="H4" s="197" t="s">
        <v>59</v>
      </c>
      <c r="I4" s="197" t="s">
        <v>58</v>
      </c>
      <c r="J4" s="197" t="s">
        <v>58</v>
      </c>
      <c r="K4" s="197" t="s">
        <v>59</v>
      </c>
      <c r="L4" s="197" t="s">
        <v>59</v>
      </c>
      <c r="M4" s="208" t="s">
        <v>58</v>
      </c>
      <c r="N4" s="196" t="s">
        <v>58</v>
      </c>
      <c r="O4" s="197" t="s">
        <v>59</v>
      </c>
      <c r="P4" s="197" t="s">
        <v>59</v>
      </c>
      <c r="Q4" s="198" t="s">
        <v>59</v>
      </c>
      <c r="R4" s="199" t="s">
        <v>59</v>
      </c>
      <c r="S4" s="197" t="s">
        <v>59</v>
      </c>
      <c r="T4" s="208" t="s">
        <v>58</v>
      </c>
      <c r="U4" s="196" t="s">
        <v>59</v>
      </c>
      <c r="V4" s="197" t="s">
        <v>59</v>
      </c>
      <c r="W4" s="198" t="s">
        <v>60</v>
      </c>
      <c r="X4" s="199" t="s">
        <v>58</v>
      </c>
      <c r="Y4" s="198" t="s">
        <v>60</v>
      </c>
      <c r="Z4" s="261" t="s">
        <v>75</v>
      </c>
      <c r="AA4" s="261" t="s">
        <v>89</v>
      </c>
    </row>
    <row r="5" spans="1:37" ht="12.75" customHeight="1" x14ac:dyDescent="0.25">
      <c r="A5" s="259" t="s">
        <v>174</v>
      </c>
      <c r="B5" s="259"/>
      <c r="C5" s="260"/>
      <c r="D5" s="102" t="s">
        <v>91</v>
      </c>
      <c r="E5" s="103" t="s">
        <v>91</v>
      </c>
      <c r="F5" s="103" t="s">
        <v>91</v>
      </c>
      <c r="G5" s="103" t="s">
        <v>91</v>
      </c>
      <c r="H5" s="103" t="s">
        <v>93</v>
      </c>
      <c r="I5" s="103" t="s">
        <v>93</v>
      </c>
      <c r="J5" s="103" t="s">
        <v>95</v>
      </c>
      <c r="K5" s="103" t="s">
        <v>95</v>
      </c>
      <c r="L5" s="103" t="s">
        <v>91</v>
      </c>
      <c r="M5" s="206" t="s">
        <v>91</v>
      </c>
      <c r="N5" s="102" t="s">
        <v>93</v>
      </c>
      <c r="O5" s="103" t="s">
        <v>93</v>
      </c>
      <c r="P5" s="103" t="s">
        <v>92</v>
      </c>
      <c r="Q5" s="104" t="s">
        <v>92</v>
      </c>
      <c r="R5" s="172" t="s">
        <v>92</v>
      </c>
      <c r="S5" s="103" t="s">
        <v>95</v>
      </c>
      <c r="T5" s="206" t="s">
        <v>92</v>
      </c>
      <c r="U5" s="102" t="s">
        <v>92</v>
      </c>
      <c r="V5" s="103" t="s">
        <v>92</v>
      </c>
      <c r="W5" s="104" t="s">
        <v>92</v>
      </c>
      <c r="X5" s="172" t="s">
        <v>95</v>
      </c>
      <c r="Y5" s="104" t="s">
        <v>91</v>
      </c>
      <c r="Z5" s="262"/>
      <c r="AA5" s="262"/>
      <c r="AC5" s="39"/>
      <c r="AD5" s="39"/>
      <c r="AE5" s="39"/>
      <c r="AF5" s="39"/>
      <c r="AG5" s="39"/>
      <c r="AH5" s="39"/>
      <c r="AI5" s="39"/>
      <c r="AJ5" s="39"/>
    </row>
    <row r="6" spans="1:37" ht="12.75" customHeight="1" x14ac:dyDescent="0.25">
      <c r="A6" s="265" t="str">
        <f>"Zentrale Klassenarbeit
Mathematik 2021
Schuljahrgang 6
Sekundarschule
Klasse "&amp;F3</f>
        <v xml:space="preserve">Zentrale Klassenarbeit
Mathematik 2021
Schuljahrgang 6
Sekundarschule
Klasse </v>
      </c>
      <c r="B6" s="265"/>
      <c r="C6" s="266"/>
      <c r="D6" s="102" t="s">
        <v>96</v>
      </c>
      <c r="E6" s="103" t="s">
        <v>185</v>
      </c>
      <c r="F6" s="103" t="s">
        <v>186</v>
      </c>
      <c r="G6" s="103" t="s">
        <v>187</v>
      </c>
      <c r="H6" s="103" t="s">
        <v>157</v>
      </c>
      <c r="I6" s="103" t="s">
        <v>61</v>
      </c>
      <c r="J6" s="103" t="s">
        <v>188</v>
      </c>
      <c r="K6" s="103" t="s">
        <v>189</v>
      </c>
      <c r="L6" s="103" t="s">
        <v>158</v>
      </c>
      <c r="M6" s="206" t="s">
        <v>190</v>
      </c>
      <c r="N6" s="102" t="s">
        <v>62</v>
      </c>
      <c r="O6" s="103" t="s">
        <v>63</v>
      </c>
      <c r="P6" s="103" t="s">
        <v>159</v>
      </c>
      <c r="Q6" s="104" t="s">
        <v>66</v>
      </c>
      <c r="R6" s="172" t="s">
        <v>97</v>
      </c>
      <c r="S6" s="103" t="s">
        <v>191</v>
      </c>
      <c r="T6" s="206" t="s">
        <v>192</v>
      </c>
      <c r="U6" s="102" t="s">
        <v>193</v>
      </c>
      <c r="V6" s="103" t="s">
        <v>98</v>
      </c>
      <c r="W6" s="104" t="s">
        <v>160</v>
      </c>
      <c r="X6" s="172" t="s">
        <v>99</v>
      </c>
      <c r="Y6" s="206" t="s">
        <v>64</v>
      </c>
      <c r="Z6" s="262"/>
      <c r="AA6" s="262"/>
      <c r="AC6" s="40"/>
      <c r="AD6" s="40"/>
      <c r="AE6" s="40"/>
      <c r="AF6" s="40"/>
      <c r="AG6" s="40"/>
      <c r="AH6" s="40"/>
      <c r="AI6" s="39"/>
      <c r="AJ6" s="39"/>
    </row>
    <row r="7" spans="1:37" ht="89.25" customHeight="1" x14ac:dyDescent="0.25">
      <c r="A7" s="267"/>
      <c r="B7" s="267"/>
      <c r="C7" s="268"/>
      <c r="D7" s="120" t="s">
        <v>216</v>
      </c>
      <c r="E7" s="121" t="s">
        <v>217</v>
      </c>
      <c r="F7" s="121" t="s">
        <v>218</v>
      </c>
      <c r="G7" s="121" t="s">
        <v>219</v>
      </c>
      <c r="H7" s="121" t="s">
        <v>220</v>
      </c>
      <c r="I7" s="121" t="s">
        <v>221</v>
      </c>
      <c r="J7" s="121" t="s">
        <v>161</v>
      </c>
      <c r="K7" s="121" t="s">
        <v>162</v>
      </c>
      <c r="L7" s="121" t="s">
        <v>182</v>
      </c>
      <c r="M7" s="207" t="s">
        <v>222</v>
      </c>
      <c r="N7" s="120" t="s">
        <v>183</v>
      </c>
      <c r="O7" s="121" t="s">
        <v>223</v>
      </c>
      <c r="P7" s="121" t="s">
        <v>224</v>
      </c>
      <c r="Q7" s="122" t="s">
        <v>225</v>
      </c>
      <c r="R7" s="217" t="s">
        <v>226</v>
      </c>
      <c r="S7" s="121" t="s">
        <v>184</v>
      </c>
      <c r="T7" s="207" t="s">
        <v>227</v>
      </c>
      <c r="U7" s="120" t="s">
        <v>227</v>
      </c>
      <c r="V7" s="121" t="s">
        <v>228</v>
      </c>
      <c r="W7" s="122" t="s">
        <v>229</v>
      </c>
      <c r="X7" s="217" t="s">
        <v>230</v>
      </c>
      <c r="Y7" s="207" t="s">
        <v>231</v>
      </c>
      <c r="Z7" s="263"/>
      <c r="AA7" s="263"/>
      <c r="AC7" s="92"/>
      <c r="AD7" s="92"/>
      <c r="AE7" s="92"/>
      <c r="AF7" s="92"/>
      <c r="AG7" s="92"/>
      <c r="AH7" s="93"/>
      <c r="AI7" s="39"/>
      <c r="AJ7" s="39"/>
    </row>
    <row r="8" spans="1:37" ht="15" customHeight="1" thickBot="1" x14ac:dyDescent="0.3">
      <c r="A8" s="201" t="s">
        <v>3</v>
      </c>
      <c r="B8" s="202" t="s">
        <v>4</v>
      </c>
      <c r="C8" s="203" t="s">
        <v>67</v>
      </c>
      <c r="D8" s="42">
        <v>1</v>
      </c>
      <c r="E8" s="43">
        <v>1</v>
      </c>
      <c r="F8" s="43">
        <v>1</v>
      </c>
      <c r="G8" s="43">
        <v>1</v>
      </c>
      <c r="H8" s="43">
        <v>1</v>
      </c>
      <c r="I8" s="43">
        <v>1</v>
      </c>
      <c r="J8" s="43">
        <v>1</v>
      </c>
      <c r="K8" s="43">
        <v>1</v>
      </c>
      <c r="L8" s="43">
        <v>1</v>
      </c>
      <c r="M8" s="209">
        <v>1</v>
      </c>
      <c r="N8" s="42">
        <v>3</v>
      </c>
      <c r="O8" s="43">
        <v>2</v>
      </c>
      <c r="P8" s="43">
        <v>1</v>
      </c>
      <c r="Q8" s="44">
        <v>2</v>
      </c>
      <c r="R8" s="218">
        <v>1</v>
      </c>
      <c r="S8" s="43">
        <v>2</v>
      </c>
      <c r="T8" s="209">
        <v>1</v>
      </c>
      <c r="U8" s="42">
        <v>1</v>
      </c>
      <c r="V8" s="43">
        <v>1</v>
      </c>
      <c r="W8" s="44">
        <v>2</v>
      </c>
      <c r="X8" s="218">
        <v>2</v>
      </c>
      <c r="Y8" s="44">
        <v>2</v>
      </c>
      <c r="Z8" s="204">
        <f>SUM(D8:Y8)</f>
        <v>30</v>
      </c>
      <c r="AA8" s="45"/>
      <c r="AB8" s="46"/>
      <c r="AC8" s="39"/>
      <c r="AD8" s="39"/>
      <c r="AE8" s="39"/>
      <c r="AF8" s="39"/>
      <c r="AG8" s="39"/>
      <c r="AH8" s="39"/>
      <c r="AI8" s="39"/>
      <c r="AJ8" s="39"/>
    </row>
    <row r="9" spans="1:37" ht="15" customHeight="1" thickTop="1" x14ac:dyDescent="0.25">
      <c r="A9" s="59">
        <v>1</v>
      </c>
      <c r="B9" s="95"/>
      <c r="C9" s="96"/>
      <c r="D9" s="97"/>
      <c r="E9" s="98"/>
      <c r="F9" s="98"/>
      <c r="G9" s="98"/>
      <c r="H9" s="98"/>
      <c r="I9" s="98"/>
      <c r="J9" s="98"/>
      <c r="K9" s="98"/>
      <c r="L9" s="98"/>
      <c r="M9" s="210"/>
      <c r="N9" s="97"/>
      <c r="O9" s="98"/>
      <c r="P9" s="98"/>
      <c r="Q9" s="99"/>
      <c r="R9" s="219"/>
      <c r="S9" s="98"/>
      <c r="T9" s="210"/>
      <c r="U9" s="97"/>
      <c r="V9" s="98"/>
      <c r="W9" s="99"/>
      <c r="X9" s="219"/>
      <c r="Y9" s="100"/>
      <c r="Z9" s="47" t="str">
        <f>IF(COUNTBLANK(D9:Y9)=COUNT($D$8:$Y$8),"",SUM(D9:Y9))</f>
        <v/>
      </c>
      <c r="AA9" s="62" t="str">
        <f>IF(ISERROR(VLOOKUP(Z9,K_Dat!$E$5:$F$10,2,1)),"",VLOOKUP(Z9,K_Dat!$E$5:$F$10,2,1))</f>
        <v/>
      </c>
      <c r="AC9" s="39"/>
      <c r="AD9" s="39"/>
      <c r="AE9" s="39"/>
      <c r="AF9" s="39"/>
      <c r="AG9" s="39"/>
      <c r="AH9" s="39"/>
      <c r="AI9" s="39"/>
      <c r="AJ9" s="39"/>
    </row>
    <row r="10" spans="1:37" ht="15" customHeight="1" x14ac:dyDescent="0.25">
      <c r="A10" s="60">
        <v>2</v>
      </c>
      <c r="B10" s="65"/>
      <c r="C10" s="86"/>
      <c r="D10" s="66"/>
      <c r="E10" s="67"/>
      <c r="F10" s="67"/>
      <c r="G10" s="67"/>
      <c r="H10" s="67"/>
      <c r="I10" s="67"/>
      <c r="J10" s="67"/>
      <c r="K10" s="67"/>
      <c r="L10" s="67"/>
      <c r="M10" s="211"/>
      <c r="N10" s="66"/>
      <c r="O10" s="67"/>
      <c r="P10" s="67"/>
      <c r="Q10" s="68"/>
      <c r="R10" s="220"/>
      <c r="S10" s="67"/>
      <c r="T10" s="211"/>
      <c r="U10" s="66"/>
      <c r="V10" s="67"/>
      <c r="W10" s="68"/>
      <c r="X10" s="220"/>
      <c r="Y10" s="69"/>
      <c r="Z10" s="47" t="str">
        <f t="shared" ref="Z10:Z38" si="0">IF(COUNTBLANK(D10:Y10)=COUNT($D$8:$Y$8),"",SUM(D10:Y10))</f>
        <v/>
      </c>
      <c r="AA10" s="62" t="str">
        <f>IF(ISERROR(VLOOKUP(Z10,K_Dat!$E$5:$F$10,2,1)),"",VLOOKUP(Z10,K_Dat!$E$5:$F$10,2,1))</f>
        <v/>
      </c>
    </row>
    <row r="11" spans="1:37" ht="15" customHeight="1" x14ac:dyDescent="0.25">
      <c r="A11" s="60">
        <v>3</v>
      </c>
      <c r="B11" s="65"/>
      <c r="C11" s="86"/>
      <c r="D11" s="66"/>
      <c r="E11" s="67"/>
      <c r="F11" s="67"/>
      <c r="G11" s="67"/>
      <c r="H11" s="67"/>
      <c r="I11" s="67"/>
      <c r="J11" s="67"/>
      <c r="K11" s="67"/>
      <c r="L11" s="67"/>
      <c r="M11" s="211"/>
      <c r="N11" s="66"/>
      <c r="O11" s="67"/>
      <c r="P11" s="67"/>
      <c r="Q11" s="68"/>
      <c r="R11" s="220"/>
      <c r="S11" s="67"/>
      <c r="T11" s="211"/>
      <c r="U11" s="66"/>
      <c r="V11" s="67"/>
      <c r="W11" s="68"/>
      <c r="X11" s="220"/>
      <c r="Y11" s="69"/>
      <c r="Z11" s="48" t="str">
        <f t="shared" si="0"/>
        <v/>
      </c>
      <c r="AA11" s="63" t="str">
        <f>IF(ISERROR(VLOOKUP(Z11,K_Dat!$E$5:$F$10,2,1)),"",VLOOKUP(Z11,K_Dat!$E$5:$F$10,2,1))</f>
        <v/>
      </c>
    </row>
    <row r="12" spans="1:37" ht="15" customHeight="1" x14ac:dyDescent="0.25">
      <c r="A12" s="60">
        <v>4</v>
      </c>
      <c r="B12" s="65"/>
      <c r="C12" s="86"/>
      <c r="D12" s="66"/>
      <c r="E12" s="67"/>
      <c r="F12" s="67"/>
      <c r="G12" s="67"/>
      <c r="H12" s="67"/>
      <c r="I12" s="67"/>
      <c r="J12" s="67"/>
      <c r="K12" s="67"/>
      <c r="L12" s="67"/>
      <c r="M12" s="211"/>
      <c r="N12" s="66"/>
      <c r="O12" s="67"/>
      <c r="P12" s="67"/>
      <c r="Q12" s="68"/>
      <c r="R12" s="220"/>
      <c r="S12" s="67"/>
      <c r="T12" s="211"/>
      <c r="U12" s="66"/>
      <c r="V12" s="67"/>
      <c r="W12" s="68"/>
      <c r="X12" s="220"/>
      <c r="Y12" s="69"/>
      <c r="Z12" s="48" t="str">
        <f t="shared" si="0"/>
        <v/>
      </c>
      <c r="AA12" s="63" t="str">
        <f>IF(ISERROR(VLOOKUP(Z12,K_Dat!$E$5:$F$10,2,1)),"",VLOOKUP(Z12,K_Dat!$E$5:$F$10,2,1))</f>
        <v/>
      </c>
    </row>
    <row r="13" spans="1:37" ht="15" customHeight="1" x14ac:dyDescent="0.25">
      <c r="A13" s="61">
        <v>5</v>
      </c>
      <c r="B13" s="70"/>
      <c r="C13" s="87"/>
      <c r="D13" s="71"/>
      <c r="E13" s="72"/>
      <c r="F13" s="72"/>
      <c r="G13" s="72"/>
      <c r="H13" s="72"/>
      <c r="I13" s="72"/>
      <c r="J13" s="72"/>
      <c r="K13" s="72"/>
      <c r="L13" s="72"/>
      <c r="M13" s="212"/>
      <c r="N13" s="71"/>
      <c r="O13" s="72"/>
      <c r="P13" s="72"/>
      <c r="Q13" s="73"/>
      <c r="R13" s="221"/>
      <c r="S13" s="72"/>
      <c r="T13" s="212"/>
      <c r="U13" s="71"/>
      <c r="V13" s="72"/>
      <c r="W13" s="73"/>
      <c r="X13" s="221"/>
      <c r="Y13" s="74"/>
      <c r="Z13" s="49" t="str">
        <f t="shared" si="0"/>
        <v/>
      </c>
      <c r="AA13" s="64" t="str">
        <f>IF(ISERROR(VLOOKUP(Z13,K_Dat!$E$5:$F$10,2,1)),"",VLOOKUP(Z13,K_Dat!$E$5:$F$10,2,1))</f>
        <v/>
      </c>
    </row>
    <row r="14" spans="1:37" ht="15" customHeight="1" x14ac:dyDescent="0.25">
      <c r="A14" s="59">
        <v>6</v>
      </c>
      <c r="B14" s="75"/>
      <c r="C14" s="88"/>
      <c r="D14" s="76"/>
      <c r="E14" s="77"/>
      <c r="F14" s="77"/>
      <c r="G14" s="77"/>
      <c r="H14" s="77"/>
      <c r="I14" s="77"/>
      <c r="J14" s="77"/>
      <c r="K14" s="77"/>
      <c r="L14" s="77"/>
      <c r="M14" s="213"/>
      <c r="N14" s="76"/>
      <c r="O14" s="77"/>
      <c r="P14" s="77"/>
      <c r="Q14" s="78"/>
      <c r="R14" s="222"/>
      <c r="S14" s="77"/>
      <c r="T14" s="213"/>
      <c r="U14" s="76"/>
      <c r="V14" s="77"/>
      <c r="W14" s="78"/>
      <c r="X14" s="222"/>
      <c r="Y14" s="79"/>
      <c r="Z14" s="47" t="str">
        <f t="shared" si="0"/>
        <v/>
      </c>
      <c r="AA14" s="62" t="str">
        <f>IF(ISERROR(VLOOKUP(Z14,K_Dat!$E$5:$F$10,2,1)),"",VLOOKUP(Z14,K_Dat!$E$5:$F$10,2,1))</f>
        <v/>
      </c>
    </row>
    <row r="15" spans="1:37" ht="15" customHeight="1" x14ac:dyDescent="0.25">
      <c r="A15" s="60">
        <v>7</v>
      </c>
      <c r="B15" s="65"/>
      <c r="C15" s="88"/>
      <c r="D15" s="76"/>
      <c r="E15" s="77"/>
      <c r="F15" s="77"/>
      <c r="G15" s="77"/>
      <c r="H15" s="77"/>
      <c r="I15" s="77"/>
      <c r="J15" s="77"/>
      <c r="K15" s="77"/>
      <c r="L15" s="77"/>
      <c r="M15" s="213"/>
      <c r="N15" s="76"/>
      <c r="O15" s="77"/>
      <c r="P15" s="77"/>
      <c r="Q15" s="78"/>
      <c r="R15" s="222"/>
      <c r="S15" s="77"/>
      <c r="T15" s="213"/>
      <c r="U15" s="76"/>
      <c r="V15" s="77"/>
      <c r="W15" s="78"/>
      <c r="X15" s="222"/>
      <c r="Y15" s="79"/>
      <c r="Z15" s="48" t="str">
        <f t="shared" si="0"/>
        <v/>
      </c>
      <c r="AA15" s="63" t="str">
        <f>IF(ISERROR(VLOOKUP(Z15,K_Dat!$E$5:$F$10,2,1)),"",VLOOKUP(Z15,K_Dat!$E$5:$F$10,2,1))</f>
        <v/>
      </c>
    </row>
    <row r="16" spans="1:37" ht="15" customHeight="1" x14ac:dyDescent="0.25">
      <c r="A16" s="60">
        <v>8</v>
      </c>
      <c r="B16" s="65"/>
      <c r="C16" s="88"/>
      <c r="D16" s="76"/>
      <c r="E16" s="77"/>
      <c r="F16" s="77"/>
      <c r="G16" s="77"/>
      <c r="H16" s="77"/>
      <c r="I16" s="77"/>
      <c r="J16" s="77"/>
      <c r="K16" s="77"/>
      <c r="L16" s="77"/>
      <c r="M16" s="213"/>
      <c r="N16" s="76"/>
      <c r="O16" s="77"/>
      <c r="P16" s="77"/>
      <c r="Q16" s="78"/>
      <c r="R16" s="222"/>
      <c r="S16" s="77"/>
      <c r="T16" s="213"/>
      <c r="U16" s="76"/>
      <c r="V16" s="77"/>
      <c r="W16" s="78"/>
      <c r="X16" s="222"/>
      <c r="Y16" s="79"/>
      <c r="Z16" s="48" t="str">
        <f t="shared" si="0"/>
        <v/>
      </c>
      <c r="AA16" s="63" t="str">
        <f>IF(ISERROR(VLOOKUP(Z16,K_Dat!$E$5:$F$10,2,1)),"",VLOOKUP(Z16,K_Dat!$E$5:$F$10,2,1))</f>
        <v/>
      </c>
    </row>
    <row r="17" spans="1:27" ht="15" customHeight="1" x14ac:dyDescent="0.25">
      <c r="A17" s="60">
        <v>9</v>
      </c>
      <c r="B17" s="65"/>
      <c r="C17" s="88"/>
      <c r="D17" s="76"/>
      <c r="E17" s="77"/>
      <c r="F17" s="77"/>
      <c r="G17" s="77"/>
      <c r="H17" s="77"/>
      <c r="I17" s="77"/>
      <c r="J17" s="77"/>
      <c r="K17" s="77"/>
      <c r="L17" s="77"/>
      <c r="M17" s="213"/>
      <c r="N17" s="76"/>
      <c r="O17" s="77"/>
      <c r="P17" s="77"/>
      <c r="Q17" s="78"/>
      <c r="R17" s="222"/>
      <c r="S17" s="77"/>
      <c r="T17" s="213"/>
      <c r="U17" s="76"/>
      <c r="V17" s="77"/>
      <c r="W17" s="78"/>
      <c r="X17" s="222"/>
      <c r="Y17" s="79"/>
      <c r="Z17" s="48" t="str">
        <f t="shared" si="0"/>
        <v/>
      </c>
      <c r="AA17" s="63" t="str">
        <f>IF(ISERROR(VLOOKUP(Z17,K_Dat!$E$5:$F$10,2,1)),"",VLOOKUP(Z17,K_Dat!$E$5:$F$10,2,1))</f>
        <v/>
      </c>
    </row>
    <row r="18" spans="1:27" ht="15" customHeight="1" x14ac:dyDescent="0.25">
      <c r="A18" s="61">
        <v>10</v>
      </c>
      <c r="B18" s="70"/>
      <c r="C18" s="87"/>
      <c r="D18" s="71"/>
      <c r="E18" s="72"/>
      <c r="F18" s="72"/>
      <c r="G18" s="72"/>
      <c r="H18" s="72"/>
      <c r="I18" s="72"/>
      <c r="J18" s="72"/>
      <c r="K18" s="72"/>
      <c r="L18" s="72"/>
      <c r="M18" s="212"/>
      <c r="N18" s="71"/>
      <c r="O18" s="72"/>
      <c r="P18" s="72"/>
      <c r="Q18" s="73"/>
      <c r="R18" s="221"/>
      <c r="S18" s="72"/>
      <c r="T18" s="212"/>
      <c r="U18" s="71"/>
      <c r="V18" s="72"/>
      <c r="W18" s="73"/>
      <c r="X18" s="221"/>
      <c r="Y18" s="74"/>
      <c r="Z18" s="49" t="str">
        <f t="shared" si="0"/>
        <v/>
      </c>
      <c r="AA18" s="64" t="str">
        <f>IF(ISERROR(VLOOKUP(Z18,K_Dat!$E$5:$F$10,2,1)),"",VLOOKUP(Z18,K_Dat!$E$5:$F$10,2,1))</f>
        <v/>
      </c>
    </row>
    <row r="19" spans="1:27" ht="15" customHeight="1" x14ac:dyDescent="0.25">
      <c r="A19" s="59">
        <v>11</v>
      </c>
      <c r="B19" s="75"/>
      <c r="C19" s="88"/>
      <c r="D19" s="76"/>
      <c r="E19" s="77"/>
      <c r="F19" s="77"/>
      <c r="G19" s="77"/>
      <c r="H19" s="77"/>
      <c r="I19" s="77"/>
      <c r="J19" s="77"/>
      <c r="K19" s="77"/>
      <c r="L19" s="77"/>
      <c r="M19" s="213"/>
      <c r="N19" s="76"/>
      <c r="O19" s="77"/>
      <c r="P19" s="77"/>
      <c r="Q19" s="78"/>
      <c r="R19" s="222"/>
      <c r="S19" s="77"/>
      <c r="T19" s="213"/>
      <c r="U19" s="76"/>
      <c r="V19" s="77"/>
      <c r="W19" s="78"/>
      <c r="X19" s="222"/>
      <c r="Y19" s="79"/>
      <c r="Z19" s="47" t="str">
        <f t="shared" si="0"/>
        <v/>
      </c>
      <c r="AA19" s="62" t="str">
        <f>IF(ISERROR(VLOOKUP(Z19,K_Dat!$E$5:$F$10,2,1)),"",VLOOKUP(Z19,K_Dat!$E$5:$F$10,2,1))</f>
        <v/>
      </c>
    </row>
    <row r="20" spans="1:27" ht="15" customHeight="1" x14ac:dyDescent="0.25">
      <c r="A20" s="60">
        <v>12</v>
      </c>
      <c r="B20" s="65"/>
      <c r="C20" s="88"/>
      <c r="D20" s="76"/>
      <c r="E20" s="77"/>
      <c r="F20" s="77"/>
      <c r="G20" s="77"/>
      <c r="H20" s="77"/>
      <c r="I20" s="77"/>
      <c r="J20" s="77"/>
      <c r="K20" s="77"/>
      <c r="L20" s="77"/>
      <c r="M20" s="213"/>
      <c r="N20" s="76"/>
      <c r="O20" s="77"/>
      <c r="P20" s="77"/>
      <c r="Q20" s="78"/>
      <c r="R20" s="222"/>
      <c r="S20" s="77"/>
      <c r="T20" s="213"/>
      <c r="U20" s="76"/>
      <c r="V20" s="77"/>
      <c r="W20" s="78"/>
      <c r="X20" s="222"/>
      <c r="Y20" s="79"/>
      <c r="Z20" s="48" t="str">
        <f t="shared" si="0"/>
        <v/>
      </c>
      <c r="AA20" s="63" t="str">
        <f>IF(ISERROR(VLOOKUP(Z20,K_Dat!$E$5:$F$10,2,1)),"",VLOOKUP(Z20,K_Dat!$E$5:$F$10,2,1))</f>
        <v/>
      </c>
    </row>
    <row r="21" spans="1:27" ht="15" customHeight="1" x14ac:dyDescent="0.25">
      <c r="A21" s="60">
        <v>13</v>
      </c>
      <c r="B21" s="65"/>
      <c r="C21" s="88"/>
      <c r="D21" s="76"/>
      <c r="E21" s="77"/>
      <c r="F21" s="77"/>
      <c r="G21" s="77"/>
      <c r="H21" s="77"/>
      <c r="I21" s="77"/>
      <c r="J21" s="77"/>
      <c r="K21" s="77"/>
      <c r="L21" s="77"/>
      <c r="M21" s="213"/>
      <c r="N21" s="76"/>
      <c r="O21" s="77"/>
      <c r="P21" s="77"/>
      <c r="Q21" s="78"/>
      <c r="R21" s="222"/>
      <c r="S21" s="77"/>
      <c r="T21" s="213"/>
      <c r="U21" s="76"/>
      <c r="V21" s="77"/>
      <c r="W21" s="78"/>
      <c r="X21" s="222"/>
      <c r="Y21" s="79"/>
      <c r="Z21" s="48" t="str">
        <f t="shared" si="0"/>
        <v/>
      </c>
      <c r="AA21" s="63" t="str">
        <f>IF(ISERROR(VLOOKUP(Z21,K_Dat!$E$5:$F$10,2,1)),"",VLOOKUP(Z21,K_Dat!$E$5:$F$10,2,1))</f>
        <v/>
      </c>
    </row>
    <row r="22" spans="1:27" ht="15" customHeight="1" x14ac:dyDescent="0.25">
      <c r="A22" s="60">
        <v>14</v>
      </c>
      <c r="B22" s="65"/>
      <c r="C22" s="88"/>
      <c r="D22" s="76"/>
      <c r="E22" s="77"/>
      <c r="F22" s="77"/>
      <c r="G22" s="77"/>
      <c r="H22" s="77"/>
      <c r="I22" s="77"/>
      <c r="J22" s="77"/>
      <c r="K22" s="77"/>
      <c r="L22" s="77"/>
      <c r="M22" s="213"/>
      <c r="N22" s="76"/>
      <c r="O22" s="77"/>
      <c r="P22" s="77"/>
      <c r="Q22" s="78"/>
      <c r="R22" s="222"/>
      <c r="S22" s="77"/>
      <c r="T22" s="213"/>
      <c r="U22" s="76"/>
      <c r="V22" s="77"/>
      <c r="W22" s="78"/>
      <c r="X22" s="222"/>
      <c r="Y22" s="79"/>
      <c r="Z22" s="48" t="str">
        <f t="shared" si="0"/>
        <v/>
      </c>
      <c r="AA22" s="63" t="str">
        <f>IF(ISERROR(VLOOKUP(Z22,K_Dat!$E$5:$F$10,2,1)),"",VLOOKUP(Z22,K_Dat!$E$5:$F$10,2,1))</f>
        <v/>
      </c>
    </row>
    <row r="23" spans="1:27" ht="15" customHeight="1" x14ac:dyDescent="0.25">
      <c r="A23" s="61">
        <v>15</v>
      </c>
      <c r="B23" s="70"/>
      <c r="C23" s="87"/>
      <c r="D23" s="71"/>
      <c r="E23" s="72"/>
      <c r="F23" s="72"/>
      <c r="G23" s="72"/>
      <c r="H23" s="72"/>
      <c r="I23" s="72"/>
      <c r="J23" s="72"/>
      <c r="K23" s="72"/>
      <c r="L23" s="72"/>
      <c r="M23" s="212"/>
      <c r="N23" s="71"/>
      <c r="O23" s="72"/>
      <c r="P23" s="72"/>
      <c r="Q23" s="73"/>
      <c r="R23" s="221"/>
      <c r="S23" s="72"/>
      <c r="T23" s="212"/>
      <c r="U23" s="71"/>
      <c r="V23" s="72"/>
      <c r="W23" s="73"/>
      <c r="X23" s="221"/>
      <c r="Y23" s="74"/>
      <c r="Z23" s="49" t="str">
        <f t="shared" si="0"/>
        <v/>
      </c>
      <c r="AA23" s="64" t="str">
        <f>IF(ISERROR(VLOOKUP(Z23,K_Dat!$E$5:$F$10,2,1)),"",VLOOKUP(Z23,K_Dat!$E$5:$F$10,2,1))</f>
        <v/>
      </c>
    </row>
    <row r="24" spans="1:27" ht="15" customHeight="1" x14ac:dyDescent="0.25">
      <c r="A24" s="59">
        <v>16</v>
      </c>
      <c r="B24" s="75"/>
      <c r="C24" s="88"/>
      <c r="D24" s="76"/>
      <c r="E24" s="77"/>
      <c r="F24" s="77"/>
      <c r="G24" s="77"/>
      <c r="H24" s="77"/>
      <c r="I24" s="77"/>
      <c r="J24" s="77"/>
      <c r="K24" s="77"/>
      <c r="L24" s="77"/>
      <c r="M24" s="213"/>
      <c r="N24" s="76"/>
      <c r="O24" s="77"/>
      <c r="P24" s="77"/>
      <c r="Q24" s="78"/>
      <c r="R24" s="222"/>
      <c r="S24" s="77"/>
      <c r="T24" s="213"/>
      <c r="U24" s="76"/>
      <c r="V24" s="77"/>
      <c r="W24" s="78"/>
      <c r="X24" s="222"/>
      <c r="Y24" s="79"/>
      <c r="Z24" s="47" t="str">
        <f t="shared" si="0"/>
        <v/>
      </c>
      <c r="AA24" s="62" t="str">
        <f>IF(ISERROR(VLOOKUP(Z24,K_Dat!$E$5:$F$10,2,1)),"",VLOOKUP(Z24,K_Dat!$E$5:$F$10,2,1))</f>
        <v/>
      </c>
    </row>
    <row r="25" spans="1:27" ht="15" customHeight="1" x14ac:dyDescent="0.25">
      <c r="A25" s="60">
        <v>17</v>
      </c>
      <c r="B25" s="65"/>
      <c r="C25" s="88"/>
      <c r="D25" s="76"/>
      <c r="E25" s="77"/>
      <c r="F25" s="77"/>
      <c r="G25" s="77"/>
      <c r="H25" s="77"/>
      <c r="I25" s="77"/>
      <c r="J25" s="77"/>
      <c r="K25" s="77"/>
      <c r="L25" s="77"/>
      <c r="M25" s="213"/>
      <c r="N25" s="76"/>
      <c r="O25" s="77"/>
      <c r="P25" s="77"/>
      <c r="Q25" s="78"/>
      <c r="R25" s="222"/>
      <c r="S25" s="77"/>
      <c r="T25" s="213"/>
      <c r="U25" s="76"/>
      <c r="V25" s="77"/>
      <c r="W25" s="78"/>
      <c r="X25" s="222"/>
      <c r="Y25" s="79"/>
      <c r="Z25" s="48" t="str">
        <f t="shared" si="0"/>
        <v/>
      </c>
      <c r="AA25" s="63" t="str">
        <f>IF(ISERROR(VLOOKUP(Z25,K_Dat!$E$5:$F$10,2,1)),"",VLOOKUP(Z25,K_Dat!$E$5:$F$10,2,1))</f>
        <v/>
      </c>
    </row>
    <row r="26" spans="1:27" ht="15" customHeight="1" x14ac:dyDescent="0.25">
      <c r="A26" s="60">
        <v>18</v>
      </c>
      <c r="B26" s="65"/>
      <c r="C26" s="88"/>
      <c r="D26" s="76"/>
      <c r="E26" s="77"/>
      <c r="F26" s="77"/>
      <c r="G26" s="77"/>
      <c r="H26" s="77"/>
      <c r="I26" s="77"/>
      <c r="J26" s="77"/>
      <c r="K26" s="77"/>
      <c r="L26" s="77"/>
      <c r="M26" s="213"/>
      <c r="N26" s="76"/>
      <c r="O26" s="77"/>
      <c r="P26" s="77"/>
      <c r="Q26" s="78"/>
      <c r="R26" s="222"/>
      <c r="S26" s="77"/>
      <c r="T26" s="213"/>
      <c r="U26" s="76"/>
      <c r="V26" s="77"/>
      <c r="W26" s="78"/>
      <c r="X26" s="222"/>
      <c r="Y26" s="79"/>
      <c r="Z26" s="48" t="str">
        <f t="shared" si="0"/>
        <v/>
      </c>
      <c r="AA26" s="63" t="str">
        <f>IF(ISERROR(VLOOKUP(Z26,K_Dat!$E$5:$F$10,2,1)),"",VLOOKUP(Z26,K_Dat!$E$5:$F$10,2,1))</f>
        <v/>
      </c>
    </row>
    <row r="27" spans="1:27" ht="15" customHeight="1" x14ac:dyDescent="0.25">
      <c r="A27" s="60">
        <v>19</v>
      </c>
      <c r="B27" s="65"/>
      <c r="C27" s="88"/>
      <c r="D27" s="76"/>
      <c r="E27" s="77"/>
      <c r="F27" s="77"/>
      <c r="G27" s="77"/>
      <c r="H27" s="77"/>
      <c r="I27" s="77"/>
      <c r="J27" s="77"/>
      <c r="K27" s="77"/>
      <c r="L27" s="77"/>
      <c r="M27" s="213"/>
      <c r="N27" s="76"/>
      <c r="O27" s="77"/>
      <c r="P27" s="77"/>
      <c r="Q27" s="78"/>
      <c r="R27" s="222"/>
      <c r="S27" s="77"/>
      <c r="T27" s="213"/>
      <c r="U27" s="76"/>
      <c r="V27" s="77"/>
      <c r="W27" s="78"/>
      <c r="X27" s="222"/>
      <c r="Y27" s="79"/>
      <c r="Z27" s="48" t="str">
        <f t="shared" si="0"/>
        <v/>
      </c>
      <c r="AA27" s="63" t="str">
        <f>IF(ISERROR(VLOOKUP(Z27,K_Dat!$E$5:$F$10,2,1)),"",VLOOKUP(Z27,K_Dat!$E$5:$F$10,2,1))</f>
        <v/>
      </c>
    </row>
    <row r="28" spans="1:27" ht="15" customHeight="1" x14ac:dyDescent="0.25">
      <c r="A28" s="61">
        <v>20</v>
      </c>
      <c r="B28" s="70"/>
      <c r="C28" s="87"/>
      <c r="D28" s="71"/>
      <c r="E28" s="72"/>
      <c r="F28" s="72"/>
      <c r="G28" s="72"/>
      <c r="H28" s="72"/>
      <c r="I28" s="72"/>
      <c r="J28" s="72"/>
      <c r="K28" s="72"/>
      <c r="L28" s="72"/>
      <c r="M28" s="212"/>
      <c r="N28" s="71"/>
      <c r="O28" s="72"/>
      <c r="P28" s="72"/>
      <c r="Q28" s="73"/>
      <c r="R28" s="221"/>
      <c r="S28" s="72"/>
      <c r="T28" s="212"/>
      <c r="U28" s="71"/>
      <c r="V28" s="72"/>
      <c r="W28" s="73"/>
      <c r="X28" s="221"/>
      <c r="Y28" s="74"/>
      <c r="Z28" s="49" t="str">
        <f t="shared" si="0"/>
        <v/>
      </c>
      <c r="AA28" s="64" t="str">
        <f>IF(ISERROR(VLOOKUP(Z28,K_Dat!$E$5:$F$10,2,1)),"",VLOOKUP(Z28,K_Dat!$E$5:$F$10,2,1))</f>
        <v/>
      </c>
    </row>
    <row r="29" spans="1:27" ht="15" customHeight="1" x14ac:dyDescent="0.25">
      <c r="A29" s="59">
        <v>21</v>
      </c>
      <c r="B29" s="75"/>
      <c r="C29" s="88"/>
      <c r="D29" s="76"/>
      <c r="E29" s="77"/>
      <c r="F29" s="77"/>
      <c r="G29" s="77"/>
      <c r="H29" s="77"/>
      <c r="I29" s="77"/>
      <c r="J29" s="77"/>
      <c r="K29" s="77"/>
      <c r="L29" s="77"/>
      <c r="M29" s="213"/>
      <c r="N29" s="76"/>
      <c r="O29" s="77"/>
      <c r="P29" s="77"/>
      <c r="Q29" s="78"/>
      <c r="R29" s="222"/>
      <c r="S29" s="77"/>
      <c r="T29" s="213"/>
      <c r="U29" s="76"/>
      <c r="V29" s="77"/>
      <c r="W29" s="78"/>
      <c r="X29" s="222"/>
      <c r="Y29" s="79"/>
      <c r="Z29" s="47" t="str">
        <f t="shared" si="0"/>
        <v/>
      </c>
      <c r="AA29" s="62" t="str">
        <f>IF(ISERROR(VLOOKUP(Z29,K_Dat!$E$5:$F$10,2,1)),"",VLOOKUP(Z29,K_Dat!$E$5:$F$10,2,1))</f>
        <v/>
      </c>
    </row>
    <row r="30" spans="1:27" ht="15" customHeight="1" x14ac:dyDescent="0.25">
      <c r="A30" s="60">
        <v>22</v>
      </c>
      <c r="B30" s="65"/>
      <c r="C30" s="86"/>
      <c r="D30" s="66"/>
      <c r="E30" s="67"/>
      <c r="F30" s="67"/>
      <c r="G30" s="67"/>
      <c r="H30" s="67"/>
      <c r="I30" s="67"/>
      <c r="J30" s="67"/>
      <c r="K30" s="67"/>
      <c r="L30" s="67"/>
      <c r="M30" s="211"/>
      <c r="N30" s="66"/>
      <c r="O30" s="67"/>
      <c r="P30" s="67"/>
      <c r="Q30" s="68"/>
      <c r="R30" s="220"/>
      <c r="S30" s="67"/>
      <c r="T30" s="211"/>
      <c r="U30" s="66"/>
      <c r="V30" s="67"/>
      <c r="W30" s="68"/>
      <c r="X30" s="220"/>
      <c r="Y30" s="69"/>
      <c r="Z30" s="48" t="str">
        <f t="shared" si="0"/>
        <v/>
      </c>
      <c r="AA30" s="63" t="str">
        <f>IF(ISERROR(VLOOKUP(Z30,K_Dat!$E$5:$F$10,2,1)),"",VLOOKUP(Z30,K_Dat!$E$5:$F$10,2,1))</f>
        <v/>
      </c>
    </row>
    <row r="31" spans="1:27" ht="15" customHeight="1" x14ac:dyDescent="0.25">
      <c r="A31" s="60">
        <v>23</v>
      </c>
      <c r="B31" s="65"/>
      <c r="C31" s="86"/>
      <c r="D31" s="66"/>
      <c r="E31" s="67"/>
      <c r="F31" s="67"/>
      <c r="G31" s="67"/>
      <c r="H31" s="67"/>
      <c r="I31" s="67"/>
      <c r="J31" s="67"/>
      <c r="K31" s="67"/>
      <c r="L31" s="67"/>
      <c r="M31" s="211"/>
      <c r="N31" s="66"/>
      <c r="O31" s="67"/>
      <c r="P31" s="67"/>
      <c r="Q31" s="68"/>
      <c r="R31" s="220"/>
      <c r="S31" s="67"/>
      <c r="T31" s="211"/>
      <c r="U31" s="66"/>
      <c r="V31" s="67"/>
      <c r="W31" s="68"/>
      <c r="X31" s="220"/>
      <c r="Y31" s="69"/>
      <c r="Z31" s="48" t="str">
        <f t="shared" si="0"/>
        <v/>
      </c>
      <c r="AA31" s="63" t="str">
        <f>IF(ISERROR(VLOOKUP(Z31,K_Dat!$E$5:$F$10,2,1)),"",VLOOKUP(Z31,K_Dat!$E$5:$F$10,2,1))</f>
        <v/>
      </c>
    </row>
    <row r="32" spans="1:27" ht="15" customHeight="1" x14ac:dyDescent="0.25">
      <c r="A32" s="60">
        <v>24</v>
      </c>
      <c r="B32" s="65"/>
      <c r="C32" s="86"/>
      <c r="D32" s="66"/>
      <c r="E32" s="67"/>
      <c r="F32" s="67"/>
      <c r="G32" s="67"/>
      <c r="H32" s="67"/>
      <c r="I32" s="67"/>
      <c r="J32" s="67"/>
      <c r="K32" s="67"/>
      <c r="L32" s="67"/>
      <c r="M32" s="211"/>
      <c r="N32" s="66"/>
      <c r="O32" s="67"/>
      <c r="P32" s="67"/>
      <c r="Q32" s="68"/>
      <c r="R32" s="220"/>
      <c r="S32" s="67"/>
      <c r="T32" s="211"/>
      <c r="U32" s="66"/>
      <c r="V32" s="67"/>
      <c r="W32" s="68"/>
      <c r="X32" s="220"/>
      <c r="Y32" s="69"/>
      <c r="Z32" s="48" t="str">
        <f t="shared" si="0"/>
        <v/>
      </c>
      <c r="AA32" s="63" t="str">
        <f>IF(ISERROR(VLOOKUP(Z32,K_Dat!$E$5:$F$10,2,1)),"",VLOOKUP(Z32,K_Dat!$E$5:$F$10,2,1))</f>
        <v/>
      </c>
    </row>
    <row r="33" spans="1:27" ht="15" customHeight="1" x14ac:dyDescent="0.25">
      <c r="A33" s="61">
        <v>25</v>
      </c>
      <c r="B33" s="70"/>
      <c r="C33" s="87"/>
      <c r="D33" s="71"/>
      <c r="E33" s="72"/>
      <c r="F33" s="72"/>
      <c r="G33" s="72"/>
      <c r="H33" s="72"/>
      <c r="I33" s="72"/>
      <c r="J33" s="72"/>
      <c r="K33" s="72"/>
      <c r="L33" s="72"/>
      <c r="M33" s="212"/>
      <c r="N33" s="71"/>
      <c r="O33" s="72"/>
      <c r="P33" s="72"/>
      <c r="Q33" s="73"/>
      <c r="R33" s="221"/>
      <c r="S33" s="72"/>
      <c r="T33" s="212"/>
      <c r="U33" s="71"/>
      <c r="V33" s="72"/>
      <c r="W33" s="73"/>
      <c r="X33" s="221"/>
      <c r="Y33" s="74"/>
      <c r="Z33" s="49" t="str">
        <f t="shared" si="0"/>
        <v/>
      </c>
      <c r="AA33" s="64" t="str">
        <f>IF(ISERROR(VLOOKUP(Z33,K_Dat!$E$5:$F$10,2,1)),"",VLOOKUP(Z33,K_Dat!$E$5:$F$10,2,1))</f>
        <v/>
      </c>
    </row>
    <row r="34" spans="1:27" ht="15" customHeight="1" x14ac:dyDescent="0.25">
      <c r="A34" s="59">
        <v>26</v>
      </c>
      <c r="B34" s="75"/>
      <c r="C34" s="88"/>
      <c r="D34" s="76"/>
      <c r="E34" s="77"/>
      <c r="F34" s="77"/>
      <c r="G34" s="77"/>
      <c r="H34" s="77"/>
      <c r="I34" s="77"/>
      <c r="J34" s="77"/>
      <c r="K34" s="77"/>
      <c r="L34" s="77"/>
      <c r="M34" s="213"/>
      <c r="N34" s="76"/>
      <c r="O34" s="77"/>
      <c r="P34" s="77"/>
      <c r="Q34" s="78"/>
      <c r="R34" s="222"/>
      <c r="S34" s="77"/>
      <c r="T34" s="213"/>
      <c r="U34" s="76"/>
      <c r="V34" s="77"/>
      <c r="W34" s="78"/>
      <c r="X34" s="222"/>
      <c r="Y34" s="79"/>
      <c r="Z34" s="47" t="str">
        <f t="shared" si="0"/>
        <v/>
      </c>
      <c r="AA34" s="62" t="str">
        <f>IF(ISERROR(VLOOKUP(Z34,K_Dat!$E$5:$F$10,2,1)),"",VLOOKUP(Z34,K_Dat!$E$5:$F$10,2,1))</f>
        <v/>
      </c>
    </row>
    <row r="35" spans="1:27" ht="15" customHeight="1" x14ac:dyDescent="0.25">
      <c r="A35" s="60">
        <v>27</v>
      </c>
      <c r="B35" s="65"/>
      <c r="C35" s="86"/>
      <c r="D35" s="66"/>
      <c r="E35" s="67"/>
      <c r="F35" s="67"/>
      <c r="G35" s="67"/>
      <c r="H35" s="67"/>
      <c r="I35" s="67"/>
      <c r="J35" s="67"/>
      <c r="K35" s="67"/>
      <c r="L35" s="67"/>
      <c r="M35" s="211"/>
      <c r="N35" s="66"/>
      <c r="O35" s="67"/>
      <c r="P35" s="67"/>
      <c r="Q35" s="68"/>
      <c r="R35" s="220"/>
      <c r="S35" s="67"/>
      <c r="T35" s="211"/>
      <c r="U35" s="66"/>
      <c r="V35" s="67"/>
      <c r="W35" s="68"/>
      <c r="X35" s="220"/>
      <c r="Y35" s="69"/>
      <c r="Z35" s="48" t="str">
        <f t="shared" si="0"/>
        <v/>
      </c>
      <c r="AA35" s="63" t="str">
        <f>IF(ISERROR(VLOOKUP(Z35,K_Dat!$E$5:$F$10,2,1)),"",VLOOKUP(Z35,K_Dat!$E$5:$F$10,2,1))</f>
        <v/>
      </c>
    </row>
    <row r="36" spans="1:27" ht="15" customHeight="1" x14ac:dyDescent="0.25">
      <c r="A36" s="60">
        <v>28</v>
      </c>
      <c r="B36" s="65"/>
      <c r="C36" s="86"/>
      <c r="D36" s="66"/>
      <c r="E36" s="67"/>
      <c r="F36" s="67"/>
      <c r="G36" s="67"/>
      <c r="H36" s="67"/>
      <c r="I36" s="67"/>
      <c r="J36" s="67"/>
      <c r="K36" s="67"/>
      <c r="L36" s="67"/>
      <c r="M36" s="211"/>
      <c r="N36" s="66"/>
      <c r="O36" s="67"/>
      <c r="P36" s="67"/>
      <c r="Q36" s="68"/>
      <c r="R36" s="220"/>
      <c r="S36" s="67"/>
      <c r="T36" s="211"/>
      <c r="U36" s="66"/>
      <c r="V36" s="67"/>
      <c r="W36" s="68"/>
      <c r="X36" s="220"/>
      <c r="Y36" s="69"/>
      <c r="Z36" s="48" t="str">
        <f t="shared" si="0"/>
        <v/>
      </c>
      <c r="AA36" s="63" t="str">
        <f>IF(ISERROR(VLOOKUP(Z36,K_Dat!$E$5:$F$10,2,1)),"",VLOOKUP(Z36,K_Dat!$E$5:$F$10,2,1))</f>
        <v/>
      </c>
    </row>
    <row r="37" spans="1:27" ht="15" customHeight="1" x14ac:dyDescent="0.25">
      <c r="A37" s="60">
        <v>29</v>
      </c>
      <c r="B37" s="65"/>
      <c r="C37" s="86"/>
      <c r="D37" s="66"/>
      <c r="E37" s="67"/>
      <c r="F37" s="67"/>
      <c r="G37" s="67"/>
      <c r="H37" s="67"/>
      <c r="I37" s="67"/>
      <c r="J37" s="67"/>
      <c r="K37" s="67"/>
      <c r="L37" s="67"/>
      <c r="M37" s="211"/>
      <c r="N37" s="66"/>
      <c r="O37" s="67"/>
      <c r="P37" s="67"/>
      <c r="Q37" s="68"/>
      <c r="R37" s="220"/>
      <c r="S37" s="67"/>
      <c r="T37" s="211"/>
      <c r="U37" s="66"/>
      <c r="V37" s="67"/>
      <c r="W37" s="68"/>
      <c r="X37" s="220"/>
      <c r="Y37" s="69"/>
      <c r="Z37" s="48" t="str">
        <f t="shared" si="0"/>
        <v/>
      </c>
      <c r="AA37" s="63" t="str">
        <f>IF(ISERROR(VLOOKUP(Z37,K_Dat!$E$5:$F$10,2,1)),"",VLOOKUP(Z37,K_Dat!$E$5:$F$10,2,1))</f>
        <v/>
      </c>
    </row>
    <row r="38" spans="1:27" ht="15" customHeight="1" thickBot="1" x14ac:dyDescent="0.3">
      <c r="A38" s="61">
        <v>30</v>
      </c>
      <c r="B38" s="80"/>
      <c r="C38" s="89"/>
      <c r="D38" s="81"/>
      <c r="E38" s="82"/>
      <c r="F38" s="82"/>
      <c r="G38" s="82"/>
      <c r="H38" s="82"/>
      <c r="I38" s="82"/>
      <c r="J38" s="82"/>
      <c r="K38" s="82"/>
      <c r="L38" s="82"/>
      <c r="M38" s="214"/>
      <c r="N38" s="81"/>
      <c r="O38" s="82"/>
      <c r="P38" s="82"/>
      <c r="Q38" s="83"/>
      <c r="R38" s="223"/>
      <c r="S38" s="82"/>
      <c r="T38" s="214"/>
      <c r="U38" s="81"/>
      <c r="V38" s="82"/>
      <c r="W38" s="83"/>
      <c r="X38" s="223"/>
      <c r="Y38" s="84"/>
      <c r="Z38" s="49" t="str">
        <f t="shared" si="0"/>
        <v/>
      </c>
      <c r="AA38" s="64" t="str">
        <f>IF(ISERROR(VLOOKUP(Z38,K_Dat!$E$5:$F$10,2,1)),"",VLOOKUP(Z38,K_Dat!$E$5:$F$10,2,1))</f>
        <v/>
      </c>
    </row>
    <row r="39" spans="1:27" ht="15" customHeight="1" thickTop="1" x14ac:dyDescent="0.25">
      <c r="A39" s="252" t="s">
        <v>6</v>
      </c>
      <c r="B39" s="252"/>
      <c r="C39" s="253"/>
      <c r="D39" s="50" t="str">
        <f>IF(COUNTBLANK(D9:D38)=30,"",SUM(D9:D38))</f>
        <v/>
      </c>
      <c r="E39" s="51" t="str">
        <f t="shared" ref="E39:Y39" si="1">IF(COUNTBLANK(E9:E38)=30,"",SUM(E9:E38))</f>
        <v/>
      </c>
      <c r="F39" s="51" t="str">
        <f t="shared" si="1"/>
        <v/>
      </c>
      <c r="G39" s="51" t="str">
        <f t="shared" si="1"/>
        <v/>
      </c>
      <c r="H39" s="51" t="str">
        <f t="shared" si="1"/>
        <v/>
      </c>
      <c r="I39" s="51" t="str">
        <f t="shared" si="1"/>
        <v/>
      </c>
      <c r="J39" s="51" t="str">
        <f t="shared" si="1"/>
        <v/>
      </c>
      <c r="K39" s="51" t="str">
        <f t="shared" si="1"/>
        <v/>
      </c>
      <c r="L39" s="51" t="str">
        <f t="shared" ref="L39:X39" si="2">IF(COUNTBLANK(L9:L38)=30,"",SUM(L9:L38))</f>
        <v/>
      </c>
      <c r="M39" s="215" t="str">
        <f t="shared" si="2"/>
        <v/>
      </c>
      <c r="N39" s="50" t="str">
        <f t="shared" si="2"/>
        <v/>
      </c>
      <c r="O39" s="51" t="str">
        <f t="shared" si="2"/>
        <v/>
      </c>
      <c r="P39" s="51" t="str">
        <f t="shared" si="2"/>
        <v/>
      </c>
      <c r="Q39" s="52" t="str">
        <f t="shared" si="2"/>
        <v/>
      </c>
      <c r="R39" s="224" t="str">
        <f t="shared" si="2"/>
        <v/>
      </c>
      <c r="S39" s="51" t="str">
        <f t="shared" si="2"/>
        <v/>
      </c>
      <c r="T39" s="215" t="str">
        <f t="shared" si="2"/>
        <v/>
      </c>
      <c r="U39" s="50" t="str">
        <f t="shared" si="2"/>
        <v/>
      </c>
      <c r="V39" s="51" t="str">
        <f t="shared" si="2"/>
        <v/>
      </c>
      <c r="W39" s="52" t="str">
        <f t="shared" si="2"/>
        <v/>
      </c>
      <c r="X39" s="224" t="str">
        <f t="shared" si="2"/>
        <v/>
      </c>
      <c r="Y39" s="52" t="str">
        <f t="shared" si="1"/>
        <v/>
      </c>
      <c r="Z39" s="53"/>
      <c r="AA39" s="41"/>
    </row>
    <row r="40" spans="1:27" ht="15" customHeight="1" x14ac:dyDescent="0.25">
      <c r="A40" s="254" t="s">
        <v>148</v>
      </c>
      <c r="B40" s="254"/>
      <c r="C40" s="253"/>
      <c r="D40" s="54" t="str">
        <f t="shared" ref="D40:Y40" si="3">IF(COUNTBLANK(D9:D38)=30,"",D39/(D$8*$C$2))</f>
        <v/>
      </c>
      <c r="E40" s="55" t="str">
        <f t="shared" si="3"/>
        <v/>
      </c>
      <c r="F40" s="55" t="str">
        <f t="shared" si="3"/>
        <v/>
      </c>
      <c r="G40" s="55" t="str">
        <f t="shared" si="3"/>
        <v/>
      </c>
      <c r="H40" s="55" t="str">
        <f t="shared" si="3"/>
        <v/>
      </c>
      <c r="I40" s="55" t="str">
        <f t="shared" si="3"/>
        <v/>
      </c>
      <c r="J40" s="55" t="str">
        <f t="shared" si="3"/>
        <v/>
      </c>
      <c r="K40" s="55" t="str">
        <f t="shared" si="3"/>
        <v/>
      </c>
      <c r="L40" s="55" t="str">
        <f t="shared" si="3"/>
        <v/>
      </c>
      <c r="M40" s="216" t="str">
        <f t="shared" si="3"/>
        <v/>
      </c>
      <c r="N40" s="54" t="str">
        <f t="shared" si="3"/>
        <v/>
      </c>
      <c r="O40" s="55" t="str">
        <f t="shared" si="3"/>
        <v/>
      </c>
      <c r="P40" s="55" t="str">
        <f t="shared" si="3"/>
        <v/>
      </c>
      <c r="Q40" s="56" t="str">
        <f t="shared" si="3"/>
        <v/>
      </c>
      <c r="R40" s="225" t="str">
        <f t="shared" si="3"/>
        <v/>
      </c>
      <c r="S40" s="55" t="str">
        <f t="shared" si="3"/>
        <v/>
      </c>
      <c r="T40" s="216" t="str">
        <f t="shared" si="3"/>
        <v/>
      </c>
      <c r="U40" s="54" t="str">
        <f t="shared" si="3"/>
        <v/>
      </c>
      <c r="V40" s="55" t="str">
        <f t="shared" si="3"/>
        <v/>
      </c>
      <c r="W40" s="56" t="str">
        <f t="shared" si="3"/>
        <v/>
      </c>
      <c r="X40" s="225" t="str">
        <f t="shared" si="3"/>
        <v/>
      </c>
      <c r="Y40" s="56" t="str">
        <f t="shared" si="3"/>
        <v/>
      </c>
      <c r="Z40" s="41"/>
      <c r="AA40" s="41"/>
    </row>
    <row r="41" spans="1:27" ht="6.75" customHeight="1" x14ac:dyDescent="0.25"/>
    <row r="42" spans="1:27" ht="24.75" customHeight="1" x14ac:dyDescent="0.25">
      <c r="D42" s="244" t="s">
        <v>76</v>
      </c>
      <c r="E42" s="244"/>
      <c r="F42" s="244"/>
      <c r="G42" s="244"/>
      <c r="H42" s="57">
        <v>1</v>
      </c>
      <c r="I42" s="57">
        <v>2</v>
      </c>
      <c r="J42" s="57">
        <v>3</v>
      </c>
      <c r="K42" s="57">
        <v>4</v>
      </c>
      <c r="L42" s="57">
        <v>5</v>
      </c>
      <c r="M42" s="57">
        <v>6</v>
      </c>
      <c r="N42" s="248" t="s">
        <v>9</v>
      </c>
      <c r="O42" s="249"/>
      <c r="P42" s="245" t="s">
        <v>81</v>
      </c>
      <c r="Q42" s="245"/>
      <c r="V42" s="91" t="s">
        <v>79</v>
      </c>
    </row>
    <row r="43" spans="1:27" ht="18.75" customHeight="1" x14ac:dyDescent="0.25">
      <c r="D43" s="243" t="s">
        <v>78</v>
      </c>
      <c r="E43" s="243"/>
      <c r="F43" s="243"/>
      <c r="G43" s="243"/>
      <c r="H43" s="58" t="str">
        <f>IF(COUNTBLANK($C$9:$C$38)=30,"",IF(COUNTIF($C$9:$C$38,H$42)=0,"–",COUNTIF($C$9:$C$38,H$42)))</f>
        <v/>
      </c>
      <c r="I43" s="58" t="str">
        <f t="shared" ref="I43:M43" si="4">IF(COUNTBLANK($C$9:$C$38)=30,"",IF(COUNTIF($C$9:$C$38,I$42)=0,"–",COUNTIF($C$9:$C$38,I$42)))</f>
        <v/>
      </c>
      <c r="J43" s="58" t="str">
        <f t="shared" si="4"/>
        <v/>
      </c>
      <c r="K43" s="58" t="str">
        <f t="shared" si="4"/>
        <v/>
      </c>
      <c r="L43" s="58" t="str">
        <f t="shared" si="4"/>
        <v/>
      </c>
      <c r="M43" s="58" t="str">
        <f t="shared" si="4"/>
        <v/>
      </c>
      <c r="N43" s="250" t="str">
        <f>IF(COUNTBLANK(C9:C38)=30,"",AVERAGE(C9:C38))</f>
        <v/>
      </c>
      <c r="O43" s="251"/>
      <c r="P43" s="246" t="str">
        <f>IF(SUM(H44:M44)-SUM(H43:M43)=0,"–",SUM(H44:M44)-SUM(H43:M43))</f>
        <v>–</v>
      </c>
      <c r="Q43" s="247"/>
    </row>
    <row r="44" spans="1:27" ht="18.75" customHeight="1" x14ac:dyDescent="0.25">
      <c r="D44" s="243" t="s">
        <v>77</v>
      </c>
      <c r="E44" s="243"/>
      <c r="F44" s="243"/>
      <c r="G44" s="243"/>
      <c r="H44" s="58" t="str">
        <f t="shared" ref="H44:M44" si="5">IF(COUNTBLANK($AA$9:$AA$38)=30,"",IF(COUNTIF($AA$9:$AA$38,H$42)=0,"–",COUNTIF($AA$9:$AA$38,H$42)))</f>
        <v/>
      </c>
      <c r="I44" s="58" t="str">
        <f t="shared" si="5"/>
        <v/>
      </c>
      <c r="J44" s="58" t="str">
        <f t="shared" si="5"/>
        <v/>
      </c>
      <c r="K44" s="58" t="str">
        <f t="shared" si="5"/>
        <v/>
      </c>
      <c r="L44" s="58" t="str">
        <f t="shared" si="5"/>
        <v/>
      </c>
      <c r="M44" s="58" t="str">
        <f t="shared" si="5"/>
        <v/>
      </c>
      <c r="N44" s="250" t="str">
        <f>IF(COUNTBLANK(AA9:AA38)=30,"",AVERAGE(AA9:AA38))</f>
        <v/>
      </c>
      <c r="O44" s="251"/>
    </row>
  </sheetData>
  <sheetProtection sheet="1" objects="1" scenarios="1"/>
  <mergeCells count="18">
    <mergeCell ref="Z4:Z7"/>
    <mergeCell ref="AA4:AA7"/>
    <mergeCell ref="K1:AA2"/>
    <mergeCell ref="A6:C7"/>
    <mergeCell ref="A5:C5"/>
    <mergeCell ref="A39:C39"/>
    <mergeCell ref="A40:C40"/>
    <mergeCell ref="F2:G2"/>
    <mergeCell ref="D2:E2"/>
    <mergeCell ref="A4:C4"/>
    <mergeCell ref="D43:G43"/>
    <mergeCell ref="D42:G42"/>
    <mergeCell ref="D44:G44"/>
    <mergeCell ref="P42:Q42"/>
    <mergeCell ref="P43:Q43"/>
    <mergeCell ref="N42:O42"/>
    <mergeCell ref="N43:O43"/>
    <mergeCell ref="N44:O44"/>
  </mergeCells>
  <conditionalFormatting sqref="D4:Y4">
    <cfRule type="cellIs" dxfId="48" priority="12" operator="equal">
      <formula>"III"</formula>
    </cfRule>
    <cfRule type="cellIs" dxfId="47" priority="13" operator="equal">
      <formula>"II"</formula>
    </cfRule>
    <cfRule type="cellIs" dxfId="46" priority="14" operator="equal">
      <formula>"I"</formula>
    </cfRule>
  </conditionalFormatting>
  <conditionalFormatting sqref="D5:Y5">
    <cfRule type="cellIs" dxfId="45" priority="8" operator="equal">
      <formula>"ZF"</formula>
    </cfRule>
    <cfRule type="cellIs" dxfId="44" priority="9" operator="equal">
      <formula>"RF"</formula>
    </cfRule>
    <cfRule type="cellIs" dxfId="43" priority="10" operator="equal">
      <formula>"DZ"</formula>
    </cfRule>
    <cfRule type="cellIs" dxfId="42" priority="11" operator="equal">
      <formula>"ZG"</formula>
    </cfRule>
  </conditionalFormatting>
  <dataValidations count="1">
    <dataValidation type="whole" allowBlank="1" showInputMessage="1" showErrorMessage="1" errorTitle="ungültiger BE-Wert" error="Der eingegebeneWert liegt außerhalb der erreichbaren Bewertungseinheiten dieser Teilaufgabe. " sqref="D9:Y38">
      <formula1>0</formula1>
      <formula2>D$8</formula2>
    </dataValidation>
  </dataValidations>
  <printOptions horizontalCentered="1"/>
  <pageMargins left="0.31496062992125984" right="0.31496062992125984" top="0.51181102362204722" bottom="0.19685039370078741" header="0.31496062992125984" footer="0.31496062992125984"/>
  <pageSetup paperSize="9" scale="80" orientation="landscape" r:id="rId1"/>
  <ignoredErrors>
    <ignoredError sqref="D40 D39:K39 Y39 L39:X3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63"/>
  <sheetViews>
    <sheetView showGridLines="0" zoomScale="115" zoomScaleNormal="115" workbookViewId="0">
      <selection activeCell="A3" sqref="A3"/>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269" t="s">
        <v>277</v>
      </c>
      <c r="B1" s="269"/>
      <c r="C1" s="269"/>
      <c r="D1" s="269"/>
      <c r="E1" s="269"/>
      <c r="F1" s="269"/>
      <c r="G1" s="269"/>
      <c r="H1" s="269"/>
      <c r="I1" s="269"/>
      <c r="J1" s="269"/>
      <c r="K1" s="269"/>
      <c r="L1" s="269"/>
      <c r="M1" s="269"/>
      <c r="N1" s="269"/>
      <c r="O1" s="123"/>
    </row>
    <row r="2" spans="1:15" ht="28.5" customHeight="1" x14ac:dyDescent="0.25">
      <c r="A2" s="270" t="str">
        <f>K_Dat!C13</f>
        <v xml:space="preserve">Klasse </v>
      </c>
      <c r="B2" s="270"/>
      <c r="C2" s="270"/>
      <c r="D2" s="270"/>
      <c r="E2" s="270"/>
      <c r="F2" s="270"/>
      <c r="G2" s="270"/>
      <c r="H2" s="270"/>
      <c r="I2" s="270"/>
      <c r="J2" s="270"/>
      <c r="K2" s="270"/>
      <c r="L2" s="270"/>
      <c r="M2" s="270"/>
      <c r="N2" s="270"/>
      <c r="O2" s="1"/>
    </row>
    <row r="3" spans="1:15" ht="14.25" customHeight="1" x14ac:dyDescent="0.25">
      <c r="A3" s="1"/>
      <c r="N3" s="1"/>
      <c r="O3" s="1"/>
    </row>
    <row r="4" spans="1:15" ht="14.25" customHeight="1" x14ac:dyDescent="0.25">
      <c r="A4" s="1"/>
      <c r="B4" s="271" t="s">
        <v>152</v>
      </c>
      <c r="C4" s="271"/>
      <c r="D4" s="271"/>
      <c r="E4" s="271"/>
      <c r="F4" s="271"/>
      <c r="G4" s="271"/>
      <c r="H4" s="271"/>
      <c r="I4" s="271"/>
      <c r="J4" s="271"/>
      <c r="K4" s="271"/>
      <c r="L4" s="271"/>
      <c r="M4" s="271"/>
      <c r="N4" s="1"/>
      <c r="O4" s="1"/>
    </row>
    <row r="5" spans="1:15" ht="3.75" customHeight="1" x14ac:dyDescent="0.25">
      <c r="A5" s="1"/>
      <c r="N5" s="1"/>
      <c r="O5" s="1"/>
    </row>
    <row r="6" spans="1:15" ht="15" customHeight="1" x14ac:dyDescent="0.25">
      <c r="A6" s="124" t="s">
        <v>149</v>
      </c>
      <c r="B6" s="125"/>
      <c r="C6" s="126"/>
      <c r="D6" s="126"/>
      <c r="E6" s="126"/>
      <c r="F6" s="126"/>
      <c r="G6" s="126"/>
      <c r="H6" s="126"/>
      <c r="I6" s="1"/>
      <c r="J6" s="1"/>
      <c r="K6" s="272" t="str">
        <f>"Mittelwert: "&amp;IF(K_Dat!Z4=0,"",TEXT(K_Dat!Z4,"0,00"))</f>
        <v xml:space="preserve">Mittelwert: </v>
      </c>
      <c r="L6" s="272"/>
      <c r="M6" s="272"/>
      <c r="N6" s="127"/>
      <c r="O6" s="1"/>
    </row>
    <row r="7" spans="1:15" ht="15" customHeight="1" x14ac:dyDescent="0.25">
      <c r="A7" s="1"/>
      <c r="B7" s="273" t="s">
        <v>2</v>
      </c>
      <c r="C7" s="274"/>
      <c r="D7" s="128">
        <v>1</v>
      </c>
      <c r="E7" s="128">
        <v>2</v>
      </c>
      <c r="F7" s="128">
        <v>3</v>
      </c>
      <c r="G7" s="128">
        <v>4</v>
      </c>
      <c r="H7" s="128">
        <v>5</v>
      </c>
      <c r="I7" s="129">
        <v>6</v>
      </c>
      <c r="J7" s="1"/>
      <c r="K7" s="272"/>
      <c r="L7" s="272"/>
      <c r="M7" s="272"/>
      <c r="N7" s="127"/>
      <c r="O7" s="1"/>
    </row>
    <row r="8" spans="1:15" ht="3.95" customHeight="1" x14ac:dyDescent="0.25">
      <c r="A8" s="130"/>
      <c r="B8" s="288" t="s">
        <v>100</v>
      </c>
      <c r="C8" s="289"/>
      <c r="D8" s="275" t="str">
        <f>IF(OR(K_Dat!S4="",K_Dat!S4=0),"—",K_Dat!S4)</f>
        <v>—</v>
      </c>
      <c r="E8" s="275" t="str">
        <f>IF(OR(K_Dat!T4="",K_Dat!T4=0),"—",K_Dat!T4)</f>
        <v>—</v>
      </c>
      <c r="F8" s="275" t="str">
        <f>IF(OR(K_Dat!U4="",K_Dat!U4=0),"—",K_Dat!U4)</f>
        <v>—</v>
      </c>
      <c r="G8" s="275" t="str">
        <f>IF(OR(K_Dat!V4="",K_Dat!V4=0),"—",K_Dat!V4)</f>
        <v>—</v>
      </c>
      <c r="H8" s="275" t="str">
        <f>IF(OR(K_Dat!W4="",K_Dat!W4=0),"—",K_Dat!W4)</f>
        <v>—</v>
      </c>
      <c r="I8" s="277" t="str">
        <f>IF(OR(K_Dat!X4="",K_Dat!X4=0),"—",K_Dat!X4)</f>
        <v>—</v>
      </c>
      <c r="J8" s="279" t="s">
        <v>101</v>
      </c>
      <c r="K8" s="279"/>
      <c r="L8" s="1"/>
      <c r="M8" s="1"/>
      <c r="O8" s="1"/>
    </row>
    <row r="9" spans="1:15" ht="15" customHeight="1" x14ac:dyDescent="0.25">
      <c r="A9" s="131"/>
      <c r="B9" s="273"/>
      <c r="C9" s="274"/>
      <c r="D9" s="276"/>
      <c r="E9" s="276"/>
      <c r="F9" s="276"/>
      <c r="G9" s="276"/>
      <c r="H9" s="276"/>
      <c r="I9" s="278"/>
      <c r="J9" s="279"/>
      <c r="K9" s="279"/>
      <c r="L9" s="1"/>
      <c r="M9" s="132"/>
      <c r="O9" s="1"/>
    </row>
    <row r="10" spans="1:15" ht="3.95" customHeight="1" x14ac:dyDescent="0.25">
      <c r="A10" s="131"/>
      <c r="B10" s="280" t="s">
        <v>102</v>
      </c>
      <c r="C10" s="281"/>
      <c r="D10" s="284" t="str">
        <f>IF(K_Dat!S8=0,"—",K_Dat!S8)</f>
        <v>—</v>
      </c>
      <c r="E10" s="284" t="str">
        <f>IF(K_Dat!T8=0,"—",K_Dat!T8)</f>
        <v>—</v>
      </c>
      <c r="F10" s="284" t="str">
        <f>IF(K_Dat!U8=0,"—",K_Dat!U8)</f>
        <v>—</v>
      </c>
      <c r="G10" s="284" t="str">
        <f>IF(K_Dat!V8=0,"—",K_Dat!V8)</f>
        <v>—</v>
      </c>
      <c r="H10" s="284" t="str">
        <f>IF(K_Dat!W8=0,"—",K_Dat!W8)</f>
        <v>—</v>
      </c>
      <c r="I10" s="286" t="str">
        <f>IF(K_Dat!X8=0,"—",K_Dat!X8)</f>
        <v>—</v>
      </c>
      <c r="J10" s="279"/>
      <c r="K10" s="279"/>
      <c r="L10" s="1"/>
      <c r="M10" s="132"/>
      <c r="O10" s="1"/>
    </row>
    <row r="11" spans="1:15" ht="15" customHeight="1" x14ac:dyDescent="0.25">
      <c r="A11" s="131"/>
      <c r="B11" s="282"/>
      <c r="C11" s="283"/>
      <c r="D11" s="285"/>
      <c r="E11" s="285"/>
      <c r="F11" s="285"/>
      <c r="G11" s="285"/>
      <c r="H11" s="285"/>
      <c r="I11" s="287"/>
      <c r="J11" s="279"/>
      <c r="K11" s="279"/>
      <c r="L11" s="1"/>
      <c r="M11" s="132"/>
      <c r="O11" s="1"/>
    </row>
    <row r="12" spans="1:15" ht="19.5" customHeight="1" x14ac:dyDescent="0.25">
      <c r="A12" s="131"/>
      <c r="B12" s="133"/>
      <c r="C12" s="134"/>
      <c r="D12" s="134"/>
      <c r="E12" s="134"/>
      <c r="F12" s="134"/>
      <c r="G12" s="134"/>
      <c r="H12" s="134"/>
      <c r="I12" s="135"/>
      <c r="J12" s="135"/>
      <c r="K12" s="135"/>
      <c r="L12" s="133"/>
      <c r="M12" s="136"/>
      <c r="O12" s="1"/>
    </row>
    <row r="13" spans="1:15" ht="15" customHeight="1" x14ac:dyDescent="0.25">
      <c r="A13" s="124" t="s">
        <v>150</v>
      </c>
      <c r="B13" s="125"/>
      <c r="C13" s="126"/>
      <c r="D13" s="126"/>
      <c r="E13" s="126"/>
      <c r="F13" s="126"/>
      <c r="G13" s="126"/>
      <c r="H13" s="126"/>
      <c r="I13" s="1"/>
      <c r="J13" s="1"/>
      <c r="K13" s="272" t="str">
        <f>"Mittelwert: "&amp;IF(K_Dat!Z5=0,"",TEXT(K_Dat!Z5,"0,00"))</f>
        <v xml:space="preserve">Mittelwert: </v>
      </c>
      <c r="L13" s="272"/>
      <c r="M13" s="272"/>
      <c r="O13" s="1"/>
    </row>
    <row r="14" spans="1:15" ht="12.75" customHeight="1" x14ac:dyDescent="0.25">
      <c r="A14" s="137"/>
      <c r="B14" s="273" t="s">
        <v>2</v>
      </c>
      <c r="C14" s="274"/>
      <c r="D14" s="128">
        <v>1</v>
      </c>
      <c r="E14" s="128">
        <v>2</v>
      </c>
      <c r="F14" s="128">
        <v>3</v>
      </c>
      <c r="G14" s="128">
        <v>4</v>
      </c>
      <c r="H14" s="128">
        <v>5</v>
      </c>
      <c r="I14" s="129">
        <v>6</v>
      </c>
      <c r="J14" s="1"/>
      <c r="K14" s="272"/>
      <c r="L14" s="272"/>
      <c r="M14" s="272"/>
      <c r="O14" s="1"/>
    </row>
    <row r="15" spans="1:15" ht="5.25" customHeight="1" x14ac:dyDescent="0.25">
      <c r="A15" s="138"/>
      <c r="B15" s="288" t="s">
        <v>100</v>
      </c>
      <c r="C15" s="289"/>
      <c r="D15" s="275" t="str">
        <f>IF(OR(K_Dat!S5="",K_Dat!S5=0),"—",K_Dat!S5)</f>
        <v>—</v>
      </c>
      <c r="E15" s="275" t="str">
        <f>IF(OR(K_Dat!T5="",K_Dat!T5=0),"—",K_Dat!T5)</f>
        <v>—</v>
      </c>
      <c r="F15" s="275" t="str">
        <f>IF(OR(K_Dat!U5="",K_Dat!U5=0),"—",K_Dat!U5)</f>
        <v>—</v>
      </c>
      <c r="G15" s="275" t="str">
        <f>IF(OR(K_Dat!V5="",K_Dat!V5=0),"—",K_Dat!V5)</f>
        <v>—</v>
      </c>
      <c r="H15" s="275" t="str">
        <f>IF(OR(K_Dat!W5="",K_Dat!W5=0),"—",K_Dat!W5)</f>
        <v>—</v>
      </c>
      <c r="I15" s="277" t="str">
        <f>IF(OR(K_Dat!X5="",K_Dat!X5=0),"—",K_Dat!X5)</f>
        <v>—</v>
      </c>
      <c r="J15" s="290" t="s">
        <v>101</v>
      </c>
      <c r="K15" s="290"/>
      <c r="L15" s="125"/>
      <c r="M15" s="139"/>
      <c r="O15" s="1"/>
    </row>
    <row r="16" spans="1:15" ht="12.75" customHeight="1" x14ac:dyDescent="0.25">
      <c r="A16" s="131"/>
      <c r="B16" s="273"/>
      <c r="C16" s="274"/>
      <c r="D16" s="276"/>
      <c r="E16" s="276"/>
      <c r="F16" s="276"/>
      <c r="G16" s="276"/>
      <c r="H16" s="276"/>
      <c r="I16" s="278"/>
      <c r="J16" s="290"/>
      <c r="K16" s="290"/>
      <c r="L16" s="125"/>
      <c r="M16" s="140"/>
      <c r="O16" s="1"/>
    </row>
    <row r="17" spans="1:15" ht="5.25" customHeight="1" x14ac:dyDescent="0.25">
      <c r="A17" s="131"/>
      <c r="B17" s="280" t="s">
        <v>102</v>
      </c>
      <c r="C17" s="281"/>
      <c r="D17" s="284" t="str">
        <f>IF(K_Dat!S9=0,"—",K_Dat!S9)</f>
        <v>—</v>
      </c>
      <c r="E17" s="284" t="str">
        <f>IF(K_Dat!T9=0,"—",K_Dat!T9)</f>
        <v>—</v>
      </c>
      <c r="F17" s="284" t="str">
        <f>IF(K_Dat!U9=0,"—",K_Dat!U9)</f>
        <v>—</v>
      </c>
      <c r="G17" s="284" t="str">
        <f>IF(K_Dat!V9=0,"—",K_Dat!V9)</f>
        <v>—</v>
      </c>
      <c r="H17" s="284" t="str">
        <f>IF(K_Dat!W9=0,"—",K_Dat!W9)</f>
        <v>—</v>
      </c>
      <c r="I17" s="286" t="str">
        <f>IF(K_Dat!X9=0,"—",K_Dat!X9)</f>
        <v>—</v>
      </c>
      <c r="J17" s="290"/>
      <c r="K17" s="290"/>
      <c r="L17" s="125"/>
      <c r="M17" s="141"/>
      <c r="O17" s="1"/>
    </row>
    <row r="18" spans="1:15" ht="12.75" customHeight="1" x14ac:dyDescent="0.25">
      <c r="A18" s="131"/>
      <c r="B18" s="282"/>
      <c r="C18" s="283"/>
      <c r="D18" s="285"/>
      <c r="E18" s="285"/>
      <c r="F18" s="285"/>
      <c r="G18" s="285"/>
      <c r="H18" s="285"/>
      <c r="I18" s="287"/>
      <c r="J18" s="290"/>
      <c r="K18" s="290"/>
      <c r="L18" s="125"/>
      <c r="M18" s="141"/>
      <c r="O18" s="1"/>
    </row>
    <row r="19" spans="1:15" ht="24.75" customHeight="1" x14ac:dyDescent="0.25">
      <c r="A19" s="131"/>
      <c r="B19" s="142"/>
      <c r="C19" s="142"/>
      <c r="D19" s="143"/>
      <c r="E19" s="143"/>
      <c r="F19" s="143"/>
      <c r="G19" s="143"/>
      <c r="H19" s="143"/>
      <c r="I19" s="143"/>
      <c r="J19" s="144"/>
      <c r="K19" s="144"/>
      <c r="L19" s="125"/>
      <c r="M19" s="141"/>
      <c r="O19" s="1"/>
    </row>
    <row r="20" spans="1:15" x14ac:dyDescent="0.25">
      <c r="B20" s="271" t="s">
        <v>103</v>
      </c>
      <c r="C20" s="271"/>
      <c r="D20" s="271"/>
      <c r="E20" s="271"/>
      <c r="F20" s="271"/>
      <c r="G20" s="271"/>
      <c r="H20" s="271"/>
      <c r="I20" s="271"/>
      <c r="J20" s="271"/>
      <c r="K20" s="271"/>
      <c r="L20" s="271"/>
      <c r="M20" s="271"/>
    </row>
    <row r="21" spans="1:15" x14ac:dyDescent="0.25">
      <c r="B21" s="145" t="s">
        <v>151</v>
      </c>
      <c r="C21" s="146"/>
      <c r="D21" s="146"/>
      <c r="E21" s="146"/>
      <c r="F21" s="146"/>
      <c r="G21" s="146"/>
      <c r="H21" s="146"/>
      <c r="I21" s="146"/>
      <c r="J21" s="145"/>
      <c r="K21" s="146"/>
      <c r="L21" s="146"/>
      <c r="M21" s="146"/>
    </row>
    <row r="22" spans="1:15" ht="3" customHeight="1" x14ac:dyDescent="0.25"/>
    <row r="23" spans="1:15" x14ac:dyDescent="0.25">
      <c r="B23" s="147"/>
      <c r="C23" t="s">
        <v>104</v>
      </c>
      <c r="H23" s="235"/>
      <c r="I23" t="s">
        <v>105</v>
      </c>
    </row>
    <row r="24" spans="1:15" ht="3" customHeight="1" x14ac:dyDescent="0.25">
      <c r="B24" s="148"/>
      <c r="C24" s="149"/>
      <c r="H24" s="148"/>
      <c r="I24" s="149"/>
      <c r="J24" s="149"/>
      <c r="K24" s="149"/>
    </row>
    <row r="25" spans="1:15" x14ac:dyDescent="0.25">
      <c r="B25" s="150"/>
      <c r="C25" t="s">
        <v>106</v>
      </c>
      <c r="H25" s="151"/>
      <c r="I25" t="s">
        <v>107</v>
      </c>
    </row>
    <row r="26" spans="1:15" ht="24" customHeight="1" x14ac:dyDescent="0.25"/>
    <row r="27" spans="1:15" ht="15.75" customHeight="1" x14ac:dyDescent="0.25">
      <c r="B27" s="271" t="s">
        <v>153</v>
      </c>
      <c r="C27" s="271"/>
      <c r="D27" s="271"/>
      <c r="E27" s="271"/>
      <c r="F27" s="271"/>
      <c r="G27" s="271"/>
      <c r="H27" s="271"/>
      <c r="I27" s="271"/>
      <c r="J27" s="271"/>
      <c r="K27" s="271"/>
      <c r="L27" s="271"/>
      <c r="M27" s="271"/>
    </row>
    <row r="28" spans="1:15" ht="5.25" customHeight="1" x14ac:dyDescent="0.25"/>
    <row r="29" spans="1:15" ht="15" customHeight="1" x14ac:dyDescent="0.25"/>
    <row r="44" spans="14:14" x14ac:dyDescent="0.25">
      <c r="N44" s="152"/>
    </row>
    <row r="45" spans="14:14" x14ac:dyDescent="0.25">
      <c r="N45" s="152"/>
    </row>
    <row r="56" spans="2:13" x14ac:dyDescent="0.25">
      <c r="B56" s="271" t="s">
        <v>103</v>
      </c>
      <c r="C56" s="271"/>
      <c r="D56" s="271"/>
      <c r="E56" s="271"/>
      <c r="F56" s="271"/>
      <c r="G56" s="271"/>
      <c r="H56" s="271"/>
      <c r="I56" s="271"/>
      <c r="J56" s="271"/>
      <c r="K56" s="271"/>
      <c r="L56" s="271"/>
      <c r="M56" s="271"/>
    </row>
    <row r="57" spans="2:13" x14ac:dyDescent="0.25">
      <c r="B57" s="145" t="s">
        <v>151</v>
      </c>
      <c r="C57" s="146"/>
      <c r="D57" s="146"/>
      <c r="E57" s="146"/>
      <c r="F57" s="146"/>
      <c r="G57" s="146"/>
      <c r="H57" s="146"/>
      <c r="I57" s="146"/>
      <c r="J57" s="145"/>
      <c r="K57" s="146"/>
      <c r="L57" s="146"/>
      <c r="M57" s="146"/>
    </row>
    <row r="58" spans="2:13" ht="4.5" customHeight="1" x14ac:dyDescent="0.25"/>
    <row r="59" spans="2:13" x14ac:dyDescent="0.25">
      <c r="B59" s="147"/>
      <c r="C59" t="s">
        <v>104</v>
      </c>
      <c r="H59" s="235"/>
      <c r="I59" t="s">
        <v>105</v>
      </c>
    </row>
    <row r="60" spans="2:13" ht="3.75" customHeight="1" x14ac:dyDescent="0.25">
      <c r="B60" s="148"/>
      <c r="C60" s="149"/>
      <c r="H60" s="148"/>
      <c r="I60" s="149"/>
      <c r="J60" s="149"/>
      <c r="K60" s="149"/>
    </row>
    <row r="61" spans="2:13" x14ac:dyDescent="0.25">
      <c r="B61" s="150"/>
      <c r="C61" t="s">
        <v>106</v>
      </c>
      <c r="H61" s="151"/>
      <c r="I61" t="s">
        <v>107</v>
      </c>
    </row>
    <row r="62" spans="2:13" ht="27" customHeight="1" x14ac:dyDescent="0.25"/>
    <row r="63" spans="2:13" ht="15.75" customHeight="1" x14ac:dyDescent="0.25">
      <c r="B63" s="291" t="s">
        <v>154</v>
      </c>
      <c r="C63" s="291"/>
      <c r="D63" s="291"/>
      <c r="E63" s="291"/>
      <c r="F63" s="291"/>
      <c r="G63" s="291"/>
      <c r="H63" s="291"/>
      <c r="I63" s="291"/>
      <c r="J63" s="291"/>
      <c r="K63" s="291"/>
      <c r="L63" s="291"/>
      <c r="M63" s="291"/>
    </row>
  </sheetData>
  <sheetProtection sheet="1" selectLockedCells="1" selectUnlockedCells="1"/>
  <mergeCells count="41">
    <mergeCell ref="B20:M20"/>
    <mergeCell ref="B27:M27"/>
    <mergeCell ref="B63:M63"/>
    <mergeCell ref="B17:C18"/>
    <mergeCell ref="D17:D18"/>
    <mergeCell ref="E17:E18"/>
    <mergeCell ref="F17:F18"/>
    <mergeCell ref="G17:G18"/>
    <mergeCell ref="H17:H18"/>
    <mergeCell ref="B56:M56"/>
    <mergeCell ref="K13:M14"/>
    <mergeCell ref="B14:C14"/>
    <mergeCell ref="B15:C16"/>
    <mergeCell ref="D15:D16"/>
    <mergeCell ref="E15:E16"/>
    <mergeCell ref="F15:F16"/>
    <mergeCell ref="G15:G16"/>
    <mergeCell ref="H15:H16"/>
    <mergeCell ref="I15:I16"/>
    <mergeCell ref="J15:K18"/>
    <mergeCell ref="I17:I18"/>
    <mergeCell ref="H8:H9"/>
    <mergeCell ref="I8:I9"/>
    <mergeCell ref="J8:K11"/>
    <mergeCell ref="B10:C11"/>
    <mergeCell ref="D10:D11"/>
    <mergeCell ref="E10:E11"/>
    <mergeCell ref="F10:F11"/>
    <mergeCell ref="G10:G11"/>
    <mergeCell ref="H10:H11"/>
    <mergeCell ref="I10:I11"/>
    <mergeCell ref="B8:C9"/>
    <mergeCell ref="D8:D9"/>
    <mergeCell ref="E8:E9"/>
    <mergeCell ref="F8:F9"/>
    <mergeCell ref="G8:G9"/>
    <mergeCell ref="A1:N1"/>
    <mergeCell ref="A2:N2"/>
    <mergeCell ref="B4:M4"/>
    <mergeCell ref="K6:M7"/>
    <mergeCell ref="B7:C7"/>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7"/>
  <sheetViews>
    <sheetView showGridLines="0" showZeros="0" workbookViewId="0">
      <selection activeCell="H6" sqref="H6"/>
    </sheetView>
  </sheetViews>
  <sheetFormatPr baseColWidth="10" defaultRowHeight="15" x14ac:dyDescent="0.25"/>
  <cols>
    <col min="1" max="1" width="3.85546875" style="26" customWidth="1"/>
    <col min="2" max="3" width="36.7109375" style="2" customWidth="1"/>
    <col min="4" max="4" width="6.140625" style="3" customWidth="1"/>
    <col min="5" max="5" width="3.7109375" style="3" customWidth="1"/>
    <col min="6" max="6" width="7.85546875" style="3" customWidth="1"/>
    <col min="7" max="7" width="1.5703125" style="3" customWidth="1"/>
    <col min="8" max="11" width="7.85546875" style="3" customWidth="1"/>
    <col min="12" max="12" width="4.5703125" style="3" customWidth="1"/>
    <col min="13" max="16384" width="11.42578125" style="3"/>
  </cols>
  <sheetData>
    <row r="1" spans="1:11" ht="22.5" customHeight="1" thickBot="1" x14ac:dyDescent="0.3">
      <c r="A1" s="200" t="s">
        <v>156</v>
      </c>
      <c r="F1" s="292" t="s">
        <v>10</v>
      </c>
      <c r="G1" s="292"/>
      <c r="H1" s="292"/>
      <c r="I1" s="292"/>
      <c r="J1" s="292"/>
      <c r="K1" s="292"/>
    </row>
    <row r="2" spans="1:11" ht="53.25" customHeight="1" thickTop="1" x14ac:dyDescent="0.25">
      <c r="A2" s="293"/>
      <c r="B2" s="293"/>
      <c r="C2" s="293"/>
      <c r="D2" s="293"/>
      <c r="E2" s="4"/>
      <c r="F2" s="294" t="s">
        <v>11</v>
      </c>
      <c r="G2" s="295"/>
      <c r="H2" s="295"/>
      <c r="I2" s="295"/>
      <c r="J2" s="295"/>
      <c r="K2" s="296"/>
    </row>
    <row r="3" spans="1:11" ht="19.5" customHeight="1" thickBot="1" x14ac:dyDescent="0.3">
      <c r="A3" s="303" t="s">
        <v>155</v>
      </c>
      <c r="B3" s="303"/>
      <c r="C3" s="303"/>
      <c r="D3" s="303"/>
      <c r="E3" s="4"/>
      <c r="F3" s="297"/>
      <c r="G3" s="298"/>
      <c r="H3" s="298"/>
      <c r="I3" s="298"/>
      <c r="J3" s="298"/>
      <c r="K3" s="299"/>
    </row>
    <row r="4" spans="1:11" ht="15.75" customHeight="1" thickTop="1" thickBot="1" x14ac:dyDescent="0.3">
      <c r="A4" s="5"/>
      <c r="B4" s="5"/>
      <c r="C4" s="5"/>
      <c r="D4" s="5" t="s">
        <v>12</v>
      </c>
      <c r="F4" s="300"/>
      <c r="G4" s="298"/>
      <c r="H4" s="301"/>
      <c r="I4" s="301"/>
      <c r="J4" s="301"/>
      <c r="K4" s="302"/>
    </row>
    <row r="5" spans="1:11" ht="16.5" thickTop="1" thickBot="1" x14ac:dyDescent="0.3">
      <c r="A5" s="6" t="s">
        <v>13</v>
      </c>
      <c r="B5" s="304" t="s">
        <v>14</v>
      </c>
      <c r="C5" s="304"/>
      <c r="D5" s="304"/>
      <c r="E5" s="7"/>
      <c r="F5" s="8" t="s">
        <v>15</v>
      </c>
      <c r="G5" s="9"/>
      <c r="H5" s="8" t="s">
        <v>16</v>
      </c>
      <c r="I5" s="8" t="s">
        <v>17</v>
      </c>
      <c r="J5" s="8" t="s">
        <v>18</v>
      </c>
      <c r="K5" s="8" t="s">
        <v>19</v>
      </c>
    </row>
    <row r="6" spans="1:11" ht="15.75" thickTop="1" x14ac:dyDescent="0.25">
      <c r="A6" s="10"/>
      <c r="B6" s="11" t="s">
        <v>23</v>
      </c>
      <c r="C6" s="11"/>
      <c r="D6" s="12" t="str">
        <f>IF(SUM(F6:K6)=0,"",SUM(F6:K6))</f>
        <v/>
      </c>
      <c r="E6" s="13"/>
      <c r="F6" s="14" t="str">
        <f>Klasse!C2</f>
        <v/>
      </c>
      <c r="G6" s="9"/>
      <c r="H6" s="15"/>
      <c r="I6" s="16"/>
      <c r="J6" s="16"/>
      <c r="K6" s="17"/>
    </row>
    <row r="7" spans="1:11" ht="6.75" customHeight="1" x14ac:dyDescent="0.25">
      <c r="D7" s="3" t="str">
        <f t="shared" ref="D7:D47" si="0">IF(SUM(F7:K7)=0,"",SUM(F7:K7))</f>
        <v/>
      </c>
      <c r="E7" s="27"/>
      <c r="F7" s="22"/>
      <c r="G7" s="9"/>
      <c r="H7" s="23"/>
      <c r="I7" s="24"/>
      <c r="J7" s="24"/>
      <c r="K7" s="25"/>
    </row>
    <row r="8" spans="1:11" x14ac:dyDescent="0.25">
      <c r="A8" s="32"/>
      <c r="B8" s="34" t="s">
        <v>21</v>
      </c>
      <c r="C8" s="34"/>
      <c r="D8" s="33" t="str">
        <f t="shared" si="0"/>
        <v/>
      </c>
      <c r="E8" s="29"/>
      <c r="F8" s="22"/>
      <c r="G8" s="9"/>
      <c r="H8" s="23"/>
      <c r="I8" s="24"/>
      <c r="J8" s="24"/>
      <c r="K8" s="25"/>
    </row>
    <row r="9" spans="1:11" x14ac:dyDescent="0.25">
      <c r="B9" s="2" t="s">
        <v>68</v>
      </c>
      <c r="D9" s="12" t="str">
        <f t="shared" si="0"/>
        <v/>
      </c>
      <c r="E9" s="30"/>
      <c r="F9" s="18" t="str">
        <f>Klasse!H43</f>
        <v/>
      </c>
      <c r="G9" s="9"/>
      <c r="H9" s="19"/>
      <c r="I9" s="20"/>
      <c r="J9" s="20"/>
      <c r="K9" s="21"/>
    </row>
    <row r="10" spans="1:11" x14ac:dyDescent="0.25">
      <c r="B10" s="2" t="s">
        <v>69</v>
      </c>
      <c r="D10" s="12" t="str">
        <f t="shared" si="0"/>
        <v/>
      </c>
      <c r="E10" s="30"/>
      <c r="F10" s="18" t="str">
        <f>Klasse!I43</f>
        <v/>
      </c>
      <c r="G10" s="9"/>
      <c r="H10" s="19"/>
      <c r="I10" s="20"/>
      <c r="J10" s="20"/>
      <c r="K10" s="21"/>
    </row>
    <row r="11" spans="1:11" x14ac:dyDescent="0.25">
      <c r="B11" s="2" t="s">
        <v>70</v>
      </c>
      <c r="D11" s="12" t="str">
        <f t="shared" si="0"/>
        <v/>
      </c>
      <c r="E11" s="30"/>
      <c r="F11" s="18" t="str">
        <f>Klasse!J43</f>
        <v/>
      </c>
      <c r="G11" s="9"/>
      <c r="H11" s="19"/>
      <c r="I11" s="20"/>
      <c r="J11" s="20"/>
      <c r="K11" s="21"/>
    </row>
    <row r="12" spans="1:11" x14ac:dyDescent="0.25">
      <c r="B12" s="2" t="s">
        <v>71</v>
      </c>
      <c r="D12" s="12" t="str">
        <f t="shared" si="0"/>
        <v/>
      </c>
      <c r="E12" s="30"/>
      <c r="F12" s="18" t="str">
        <f>Klasse!K43</f>
        <v/>
      </c>
      <c r="G12" s="9"/>
      <c r="H12" s="19"/>
      <c r="I12" s="20"/>
      <c r="J12" s="20"/>
      <c r="K12" s="21"/>
    </row>
    <row r="13" spans="1:11" x14ac:dyDescent="0.25">
      <c r="B13" s="2" t="s">
        <v>72</v>
      </c>
      <c r="D13" s="12" t="str">
        <f t="shared" si="0"/>
        <v/>
      </c>
      <c r="E13" s="30"/>
      <c r="F13" s="18" t="str">
        <f>Klasse!L43</f>
        <v/>
      </c>
      <c r="G13" s="9"/>
      <c r="H13" s="19"/>
      <c r="I13" s="20"/>
      <c r="J13" s="20"/>
      <c r="K13" s="21"/>
    </row>
    <row r="14" spans="1:11" x14ac:dyDescent="0.25">
      <c r="B14" s="2" t="s">
        <v>73</v>
      </c>
      <c r="D14" s="12" t="str">
        <f t="shared" si="0"/>
        <v/>
      </c>
      <c r="E14" s="30"/>
      <c r="F14" s="18" t="str">
        <f>Klasse!M43</f>
        <v/>
      </c>
      <c r="G14" s="9"/>
      <c r="H14" s="19"/>
      <c r="I14" s="20"/>
      <c r="J14" s="20"/>
      <c r="K14" s="21"/>
    </row>
    <row r="15" spans="1:11" x14ac:dyDescent="0.25">
      <c r="B15" s="195" t="s">
        <v>82</v>
      </c>
      <c r="C15" s="101"/>
      <c r="D15" s="12" t="str">
        <f t="shared" si="0"/>
        <v/>
      </c>
      <c r="E15" s="30"/>
      <c r="F15" s="18" t="str">
        <f>Klasse!P43</f>
        <v>–</v>
      </c>
      <c r="G15" s="9"/>
      <c r="H15" s="19"/>
      <c r="I15" s="20"/>
      <c r="J15" s="20"/>
      <c r="K15" s="21"/>
    </row>
    <row r="16" spans="1:11" ht="6.75" customHeight="1" x14ac:dyDescent="0.25">
      <c r="D16" s="3" t="str">
        <f t="shared" si="0"/>
        <v/>
      </c>
      <c r="E16" s="27"/>
      <c r="F16" s="22"/>
      <c r="G16" s="9"/>
      <c r="H16" s="23"/>
      <c r="I16" s="24"/>
      <c r="J16" s="24"/>
      <c r="K16" s="25"/>
    </row>
    <row r="17" spans="1:11" x14ac:dyDescent="0.25">
      <c r="A17" s="32"/>
      <c r="B17" s="34" t="s">
        <v>22</v>
      </c>
      <c r="C17" s="34"/>
      <c r="D17" s="33" t="str">
        <f t="shared" si="0"/>
        <v/>
      </c>
      <c r="E17" s="29"/>
      <c r="F17" s="22"/>
      <c r="G17" s="9"/>
      <c r="H17" s="23"/>
      <c r="I17" s="24"/>
      <c r="J17" s="24"/>
      <c r="K17" s="25"/>
    </row>
    <row r="18" spans="1:11" x14ac:dyDescent="0.25">
      <c r="B18" s="2" t="s">
        <v>83</v>
      </c>
      <c r="D18" s="12" t="str">
        <f t="shared" si="0"/>
        <v/>
      </c>
      <c r="E18" s="30"/>
      <c r="F18" s="18" t="str">
        <f>Klasse!H44</f>
        <v/>
      </c>
      <c r="G18" s="9"/>
      <c r="H18" s="19"/>
      <c r="I18" s="20"/>
      <c r="J18" s="20"/>
      <c r="K18" s="21"/>
    </row>
    <row r="19" spans="1:11" x14ac:dyDescent="0.25">
      <c r="B19" s="2" t="s">
        <v>84</v>
      </c>
      <c r="D19" s="12" t="str">
        <f t="shared" si="0"/>
        <v/>
      </c>
      <c r="E19" s="30"/>
      <c r="F19" s="18" t="str">
        <f>Klasse!I44</f>
        <v/>
      </c>
      <c r="G19" s="9"/>
      <c r="H19" s="19"/>
      <c r="I19" s="20"/>
      <c r="J19" s="20"/>
      <c r="K19" s="21"/>
    </row>
    <row r="20" spans="1:11" x14ac:dyDescent="0.25">
      <c r="B20" s="2" t="s">
        <v>85</v>
      </c>
      <c r="D20" s="12" t="str">
        <f t="shared" si="0"/>
        <v/>
      </c>
      <c r="E20" s="30"/>
      <c r="F20" s="18" t="str">
        <f>Klasse!J44</f>
        <v/>
      </c>
      <c r="G20" s="9"/>
      <c r="H20" s="19"/>
      <c r="I20" s="20"/>
      <c r="J20" s="20"/>
      <c r="K20" s="21"/>
    </row>
    <row r="21" spans="1:11" x14ac:dyDescent="0.25">
      <c r="B21" s="2" t="s">
        <v>86</v>
      </c>
      <c r="D21" s="12" t="str">
        <f t="shared" si="0"/>
        <v/>
      </c>
      <c r="E21" s="30"/>
      <c r="F21" s="18" t="str">
        <f>Klasse!K44</f>
        <v/>
      </c>
      <c r="G21" s="9"/>
      <c r="H21" s="19"/>
      <c r="I21" s="20"/>
      <c r="J21" s="20"/>
      <c r="K21" s="21"/>
    </row>
    <row r="22" spans="1:11" x14ac:dyDescent="0.25">
      <c r="B22" s="2" t="s">
        <v>87</v>
      </c>
      <c r="D22" s="12" t="str">
        <f t="shared" si="0"/>
        <v/>
      </c>
      <c r="E22" s="30"/>
      <c r="F22" s="18" t="str">
        <f>Klasse!L44</f>
        <v/>
      </c>
      <c r="G22" s="9"/>
      <c r="H22" s="19"/>
      <c r="I22" s="20"/>
      <c r="J22" s="20"/>
      <c r="K22" s="21"/>
    </row>
    <row r="23" spans="1:11" x14ac:dyDescent="0.25">
      <c r="B23" s="2" t="s">
        <v>88</v>
      </c>
      <c r="D23" s="12" t="str">
        <f t="shared" si="0"/>
        <v/>
      </c>
      <c r="E23" s="30"/>
      <c r="F23" s="18" t="str">
        <f>Klasse!M44</f>
        <v/>
      </c>
      <c r="G23" s="9"/>
      <c r="H23" s="19"/>
      <c r="I23" s="20"/>
      <c r="J23" s="20"/>
      <c r="K23" s="21"/>
    </row>
    <row r="24" spans="1:11" ht="5.25" customHeight="1" x14ac:dyDescent="0.25">
      <c r="D24" s="105"/>
      <c r="E24" s="13"/>
      <c r="F24" s="22"/>
      <c r="G24" s="9"/>
      <c r="H24" s="23"/>
      <c r="I24" s="24"/>
      <c r="J24" s="24"/>
      <c r="K24" s="25"/>
    </row>
    <row r="25" spans="1:11" x14ac:dyDescent="0.25">
      <c r="A25" s="6" t="s">
        <v>20</v>
      </c>
      <c r="B25" s="28" t="s">
        <v>74</v>
      </c>
      <c r="C25" s="28"/>
      <c r="D25" s="28" t="str">
        <f t="shared" si="0"/>
        <v/>
      </c>
      <c r="E25" s="29"/>
      <c r="F25" s="22"/>
      <c r="G25" s="9"/>
      <c r="H25" s="23"/>
      <c r="I25" s="24"/>
      <c r="J25" s="24"/>
      <c r="K25" s="25"/>
    </row>
    <row r="26" spans="1:11" x14ac:dyDescent="0.25">
      <c r="B26" t="s">
        <v>194</v>
      </c>
      <c r="C26"/>
      <c r="D26" s="12" t="str">
        <f t="shared" si="0"/>
        <v/>
      </c>
      <c r="E26" s="30"/>
      <c r="F26" s="18" t="str">
        <f>Klasse!D39</f>
        <v/>
      </c>
      <c r="G26" s="9"/>
      <c r="H26" s="19"/>
      <c r="I26" s="20"/>
      <c r="J26" s="20"/>
      <c r="K26" s="21"/>
    </row>
    <row r="27" spans="1:11" x14ac:dyDescent="0.25">
      <c r="B27" t="s">
        <v>195</v>
      </c>
      <c r="C27"/>
      <c r="D27" s="12" t="str">
        <f t="shared" si="0"/>
        <v/>
      </c>
      <c r="E27" s="30"/>
      <c r="F27" s="18" t="str">
        <f>Klasse!E39</f>
        <v/>
      </c>
      <c r="G27" s="9"/>
      <c r="H27" s="19"/>
      <c r="I27" s="20"/>
      <c r="J27" s="20"/>
      <c r="K27" s="21"/>
    </row>
    <row r="28" spans="1:11" x14ac:dyDescent="0.25">
      <c r="B28" t="s">
        <v>196</v>
      </c>
      <c r="C28"/>
      <c r="D28" s="12" t="str">
        <f t="shared" si="0"/>
        <v/>
      </c>
      <c r="E28" s="30"/>
      <c r="F28" s="18" t="str">
        <f>Klasse!F39</f>
        <v/>
      </c>
      <c r="G28" s="9"/>
      <c r="H28" s="19"/>
      <c r="I28" s="20"/>
      <c r="J28" s="20"/>
      <c r="K28" s="21"/>
    </row>
    <row r="29" spans="1:11" x14ac:dyDescent="0.25">
      <c r="B29" t="s">
        <v>197</v>
      </c>
      <c r="C29"/>
      <c r="D29" s="12" t="str">
        <f t="shared" si="0"/>
        <v/>
      </c>
      <c r="E29" s="30"/>
      <c r="F29" s="18" t="str">
        <f>Klasse!G39</f>
        <v/>
      </c>
      <c r="G29" s="9"/>
      <c r="H29" s="19"/>
      <c r="I29" s="20"/>
      <c r="J29" s="20"/>
      <c r="K29" s="21"/>
    </row>
    <row r="30" spans="1:11" x14ac:dyDescent="0.25">
      <c r="B30" t="s">
        <v>198</v>
      </c>
      <c r="C30"/>
      <c r="D30" s="12" t="str">
        <f t="shared" si="0"/>
        <v/>
      </c>
      <c r="E30" s="30"/>
      <c r="F30" s="18" t="str">
        <f>Klasse!H39</f>
        <v/>
      </c>
      <c r="G30" s="9"/>
      <c r="H30" s="19"/>
      <c r="I30" s="20"/>
      <c r="J30" s="20"/>
      <c r="K30" s="21"/>
    </row>
    <row r="31" spans="1:11" x14ac:dyDescent="0.25">
      <c r="B31" t="s">
        <v>199</v>
      </c>
      <c r="C31"/>
      <c r="D31" s="12" t="str">
        <f t="shared" si="0"/>
        <v/>
      </c>
      <c r="E31" s="30"/>
      <c r="F31" s="18" t="str">
        <f>Klasse!I39</f>
        <v/>
      </c>
      <c r="G31" s="9"/>
      <c r="H31" s="19"/>
      <c r="I31" s="20"/>
      <c r="J31" s="20"/>
      <c r="K31" s="21"/>
    </row>
    <row r="32" spans="1:11" x14ac:dyDescent="0.25">
      <c r="B32" t="s">
        <v>200</v>
      </c>
      <c r="C32"/>
      <c r="D32" s="12" t="str">
        <f t="shared" si="0"/>
        <v/>
      </c>
      <c r="E32" s="30"/>
      <c r="F32" s="18" t="str">
        <f>Klasse!J39</f>
        <v/>
      </c>
      <c r="G32" s="9"/>
      <c r="H32" s="19"/>
      <c r="I32" s="20"/>
      <c r="J32" s="20"/>
      <c r="K32" s="21"/>
    </row>
    <row r="33" spans="2:11" x14ac:dyDescent="0.25">
      <c r="B33" t="s">
        <v>201</v>
      </c>
      <c r="C33"/>
      <c r="D33" s="12" t="str">
        <f t="shared" si="0"/>
        <v/>
      </c>
      <c r="E33" s="30"/>
      <c r="F33" s="18" t="str">
        <f>Klasse!K39</f>
        <v/>
      </c>
      <c r="G33" s="9"/>
      <c r="H33" s="19"/>
      <c r="I33" s="20"/>
      <c r="J33" s="20"/>
      <c r="K33" s="21"/>
    </row>
    <row r="34" spans="2:11" x14ac:dyDescent="0.25">
      <c r="B34" t="s">
        <v>202</v>
      </c>
      <c r="C34"/>
      <c r="D34" s="12" t="str">
        <f t="shared" si="0"/>
        <v/>
      </c>
      <c r="E34" s="30"/>
      <c r="F34" s="18" t="str">
        <f>Klasse!L39</f>
        <v/>
      </c>
      <c r="G34" s="9"/>
      <c r="H34" s="19"/>
      <c r="I34" s="20"/>
      <c r="J34" s="20"/>
      <c r="K34" s="21"/>
    </row>
    <row r="35" spans="2:11" x14ac:dyDescent="0.25">
      <c r="B35" t="s">
        <v>203</v>
      </c>
      <c r="C35"/>
      <c r="D35" s="12" t="str">
        <f t="shared" si="0"/>
        <v/>
      </c>
      <c r="E35" s="30"/>
      <c r="F35" s="18" t="str">
        <f>Klasse!M39</f>
        <v/>
      </c>
      <c r="G35" s="9"/>
      <c r="H35" s="19"/>
      <c r="I35" s="20"/>
      <c r="J35" s="20"/>
      <c r="K35" s="21"/>
    </row>
    <row r="36" spans="2:11" x14ac:dyDescent="0.25">
      <c r="B36" t="s">
        <v>204</v>
      </c>
      <c r="C36"/>
      <c r="D36" s="12" t="str">
        <f t="shared" si="0"/>
        <v/>
      </c>
      <c r="E36" s="30"/>
      <c r="F36" s="18" t="str">
        <f>Klasse!N39</f>
        <v/>
      </c>
      <c r="G36" s="9"/>
      <c r="H36" s="19"/>
      <c r="I36" s="20"/>
      <c r="J36" s="20"/>
      <c r="K36" s="21"/>
    </row>
    <row r="37" spans="2:11" x14ac:dyDescent="0.25">
      <c r="B37" t="s">
        <v>205</v>
      </c>
      <c r="C37"/>
      <c r="D37" s="12" t="str">
        <f t="shared" si="0"/>
        <v/>
      </c>
      <c r="E37" s="30"/>
      <c r="F37" s="18" t="str">
        <f>Klasse!O39</f>
        <v/>
      </c>
      <c r="G37" s="9"/>
      <c r="H37" s="19"/>
      <c r="I37" s="20"/>
      <c r="J37" s="20"/>
      <c r="K37" s="21"/>
    </row>
    <row r="38" spans="2:11" x14ac:dyDescent="0.25">
      <c r="B38" t="s">
        <v>206</v>
      </c>
      <c r="C38"/>
      <c r="D38" s="12" t="str">
        <f t="shared" si="0"/>
        <v/>
      </c>
      <c r="E38" s="30"/>
      <c r="F38" s="18" t="str">
        <f>Klasse!P39</f>
        <v/>
      </c>
      <c r="G38" s="9"/>
      <c r="H38" s="19"/>
      <c r="I38" s="20"/>
      <c r="J38" s="20"/>
      <c r="K38" s="21"/>
    </row>
    <row r="39" spans="2:11" x14ac:dyDescent="0.25">
      <c r="B39" t="s">
        <v>207</v>
      </c>
      <c r="C39"/>
      <c r="D39" s="12" t="str">
        <f t="shared" si="0"/>
        <v/>
      </c>
      <c r="E39" s="30"/>
      <c r="F39" s="18" t="str">
        <f>Klasse!Q39</f>
        <v/>
      </c>
      <c r="G39" s="9"/>
      <c r="H39" s="19"/>
      <c r="I39" s="20"/>
      <c r="J39" s="20"/>
      <c r="K39" s="21"/>
    </row>
    <row r="40" spans="2:11" x14ac:dyDescent="0.25">
      <c r="B40" t="s">
        <v>208</v>
      </c>
      <c r="C40"/>
      <c r="D40" s="12" t="str">
        <f t="shared" si="0"/>
        <v/>
      </c>
      <c r="E40" s="30"/>
      <c r="F40" s="18" t="str">
        <f>Klasse!R39</f>
        <v/>
      </c>
      <c r="G40" s="9"/>
      <c r="H40" s="19"/>
      <c r="I40" s="20"/>
      <c r="J40" s="20"/>
      <c r="K40" s="21"/>
    </row>
    <row r="41" spans="2:11" x14ac:dyDescent="0.25">
      <c r="B41" t="s">
        <v>209</v>
      </c>
      <c r="C41"/>
      <c r="D41" s="12" t="str">
        <f t="shared" si="0"/>
        <v/>
      </c>
      <c r="E41" s="30"/>
      <c r="F41" s="18" t="str">
        <f>Klasse!S39</f>
        <v/>
      </c>
      <c r="G41" s="9"/>
      <c r="H41" s="19"/>
      <c r="I41" s="20"/>
      <c r="J41" s="20"/>
      <c r="K41" s="21"/>
    </row>
    <row r="42" spans="2:11" x14ac:dyDescent="0.25">
      <c r="B42" t="s">
        <v>210</v>
      </c>
      <c r="C42"/>
      <c r="D42" s="12" t="str">
        <f t="shared" si="0"/>
        <v/>
      </c>
      <c r="E42" s="30"/>
      <c r="F42" s="18" t="str">
        <f>Klasse!T39</f>
        <v/>
      </c>
      <c r="G42" s="9"/>
      <c r="H42" s="19"/>
      <c r="I42" s="20"/>
      <c r="J42" s="20"/>
      <c r="K42" s="21"/>
    </row>
    <row r="43" spans="2:11" x14ac:dyDescent="0.25">
      <c r="B43" t="s">
        <v>211</v>
      </c>
      <c r="C43"/>
      <c r="D43" s="12" t="str">
        <f t="shared" si="0"/>
        <v/>
      </c>
      <c r="E43" s="30"/>
      <c r="F43" s="18" t="str">
        <f>Klasse!U39</f>
        <v/>
      </c>
      <c r="G43" s="9"/>
      <c r="H43" s="19"/>
      <c r="I43" s="20"/>
      <c r="J43" s="20"/>
      <c r="K43" s="21"/>
    </row>
    <row r="44" spans="2:11" x14ac:dyDescent="0.25">
      <c r="B44" t="s">
        <v>212</v>
      </c>
      <c r="C44"/>
      <c r="D44" s="12" t="str">
        <f t="shared" si="0"/>
        <v/>
      </c>
      <c r="E44" s="30"/>
      <c r="F44" s="18" t="str">
        <f>Klasse!V39</f>
        <v/>
      </c>
      <c r="G44" s="9"/>
      <c r="H44" s="19"/>
      <c r="I44" s="20"/>
      <c r="J44" s="20"/>
      <c r="K44" s="21"/>
    </row>
    <row r="45" spans="2:11" x14ac:dyDescent="0.25">
      <c r="B45" t="s">
        <v>213</v>
      </c>
      <c r="C45"/>
      <c r="D45" s="12" t="str">
        <f t="shared" si="0"/>
        <v/>
      </c>
      <c r="E45" s="30"/>
      <c r="F45" s="18" t="str">
        <f>Klasse!W39</f>
        <v/>
      </c>
      <c r="G45" s="9"/>
      <c r="H45" s="19"/>
      <c r="I45" s="20"/>
      <c r="J45" s="20"/>
      <c r="K45" s="21"/>
    </row>
    <row r="46" spans="2:11" x14ac:dyDescent="0.25">
      <c r="B46" t="s">
        <v>214</v>
      </c>
      <c r="C46"/>
      <c r="D46" s="12" t="str">
        <f t="shared" si="0"/>
        <v/>
      </c>
      <c r="E46" s="30"/>
      <c r="F46" s="18" t="str">
        <f>Klasse!X39</f>
        <v/>
      </c>
      <c r="G46" s="9"/>
      <c r="H46" s="19"/>
      <c r="I46" s="20"/>
      <c r="J46" s="20"/>
      <c r="K46" s="21"/>
    </row>
    <row r="47" spans="2:11" ht="15.75" thickBot="1" x14ac:dyDescent="0.3">
      <c r="B47" t="s">
        <v>215</v>
      </c>
      <c r="C47"/>
      <c r="D47" s="12" t="str">
        <f t="shared" si="0"/>
        <v/>
      </c>
      <c r="E47" s="30"/>
      <c r="F47" s="31" t="str">
        <f>Klasse!Y39</f>
        <v/>
      </c>
      <c r="G47" s="9"/>
      <c r="H47" s="117"/>
      <c r="I47" s="118"/>
      <c r="J47" s="118"/>
      <c r="K47" s="119"/>
    </row>
    <row r="48" spans="2:11" ht="6.75" customHeight="1" thickTop="1" x14ac:dyDescent="0.25">
      <c r="E48" s="27"/>
    </row>
    <row r="49" spans="1:4" ht="31.5" hidden="1" customHeight="1" x14ac:dyDescent="0.25">
      <c r="A49" s="6" t="s">
        <v>24</v>
      </c>
      <c r="B49" s="305" t="s">
        <v>56</v>
      </c>
      <c r="C49" s="305"/>
      <c r="D49" s="305"/>
    </row>
    <row r="50" spans="1:4" hidden="1" x14ac:dyDescent="0.25">
      <c r="B50" s="306" t="s">
        <v>25</v>
      </c>
      <c r="C50" s="306"/>
      <c r="D50" s="306"/>
    </row>
    <row r="51" spans="1:4" ht="45" hidden="1" x14ac:dyDescent="0.25">
      <c r="A51" s="36" t="s">
        <v>44</v>
      </c>
      <c r="B51" s="35" t="s">
        <v>35</v>
      </c>
      <c r="C51" s="307" t="s">
        <v>55</v>
      </c>
      <c r="D51" s="307"/>
    </row>
    <row r="52" spans="1:4" hidden="1" x14ac:dyDescent="0.25">
      <c r="A52" s="36"/>
      <c r="B52" s="307" t="s">
        <v>37</v>
      </c>
      <c r="C52" s="307"/>
      <c r="D52" s="189"/>
    </row>
    <row r="53" spans="1:4" hidden="1" x14ac:dyDescent="0.25">
      <c r="A53" s="36"/>
      <c r="B53" s="308"/>
      <c r="C53" s="309"/>
      <c r="D53" s="310"/>
    </row>
    <row r="54" spans="1:4" hidden="1" x14ac:dyDescent="0.25">
      <c r="A54" s="36"/>
      <c r="B54" s="35"/>
      <c r="C54" s="188"/>
      <c r="D54" s="188"/>
    </row>
    <row r="55" spans="1:4" hidden="1" x14ac:dyDescent="0.25">
      <c r="A55" s="32"/>
      <c r="B55" s="311" t="s">
        <v>36</v>
      </c>
      <c r="C55" s="311"/>
      <c r="D55" s="311"/>
    </row>
    <row r="56" spans="1:4" ht="60" hidden="1" x14ac:dyDescent="0.25">
      <c r="A56" s="36" t="s">
        <v>45</v>
      </c>
      <c r="B56" s="35" t="s">
        <v>26</v>
      </c>
      <c r="C56" s="312" t="s">
        <v>38</v>
      </c>
      <c r="D56" s="312"/>
    </row>
    <row r="57" spans="1:4" ht="60" hidden="1" x14ac:dyDescent="0.25">
      <c r="A57" s="36" t="s">
        <v>46</v>
      </c>
      <c r="B57" s="189" t="s">
        <v>27</v>
      </c>
      <c r="C57" s="312" t="s">
        <v>38</v>
      </c>
      <c r="D57" s="312"/>
    </row>
    <row r="58" spans="1:4" ht="45" hidden="1" x14ac:dyDescent="0.25">
      <c r="A58" s="36" t="s">
        <v>47</v>
      </c>
      <c r="B58" s="189" t="s">
        <v>28</v>
      </c>
      <c r="C58" s="312" t="s">
        <v>38</v>
      </c>
      <c r="D58" s="312"/>
    </row>
    <row r="59" spans="1:4" ht="45" hidden="1" x14ac:dyDescent="0.25">
      <c r="A59" s="36" t="s">
        <v>48</v>
      </c>
      <c r="B59" s="189" t="s">
        <v>29</v>
      </c>
      <c r="C59" s="312" t="s">
        <v>38</v>
      </c>
      <c r="D59" s="312"/>
    </row>
    <row r="60" spans="1:4" ht="45" hidden="1" x14ac:dyDescent="0.25">
      <c r="A60" s="36" t="s">
        <v>49</v>
      </c>
      <c r="B60" s="189" t="s">
        <v>30</v>
      </c>
      <c r="C60" s="312" t="s">
        <v>38</v>
      </c>
      <c r="D60" s="312"/>
    </row>
    <row r="61" spans="1:4" ht="45" hidden="1" x14ac:dyDescent="0.25">
      <c r="A61" s="36" t="s">
        <v>50</v>
      </c>
      <c r="B61" s="189" t="s">
        <v>31</v>
      </c>
      <c r="C61" s="312" t="s">
        <v>38</v>
      </c>
      <c r="D61" s="312"/>
    </row>
    <row r="62" spans="1:4" ht="60" hidden="1" x14ac:dyDescent="0.25">
      <c r="A62" s="36" t="s">
        <v>51</v>
      </c>
      <c r="B62" s="189" t="s">
        <v>32</v>
      </c>
      <c r="C62" s="312" t="s">
        <v>38</v>
      </c>
      <c r="D62" s="312"/>
    </row>
    <row r="63" spans="1:4" ht="45" hidden="1" x14ac:dyDescent="0.25">
      <c r="A63" s="36" t="s">
        <v>52</v>
      </c>
      <c r="B63" s="189" t="s">
        <v>33</v>
      </c>
      <c r="C63" s="312" t="s">
        <v>38</v>
      </c>
      <c r="D63" s="312"/>
    </row>
    <row r="64" spans="1:4" ht="45" hidden="1" x14ac:dyDescent="0.25">
      <c r="A64" s="36" t="s">
        <v>53</v>
      </c>
      <c r="B64" s="189" t="s">
        <v>34</v>
      </c>
      <c r="C64" s="312" t="s">
        <v>38</v>
      </c>
      <c r="D64" s="312"/>
    </row>
    <row r="65" spans="1:4" hidden="1" x14ac:dyDescent="0.25">
      <c r="A65" s="36" t="s">
        <v>54</v>
      </c>
      <c r="B65" s="313" t="s">
        <v>57</v>
      </c>
      <c r="C65" s="313"/>
    </row>
    <row r="66" spans="1:4" hidden="1" x14ac:dyDescent="0.25">
      <c r="B66" s="314"/>
      <c r="C66" s="315"/>
      <c r="D66" s="316"/>
    </row>
    <row r="67" spans="1:4" hidden="1" x14ac:dyDescent="0.25"/>
  </sheetData>
  <sheetProtection sheet="1" objects="1" scenarios="1"/>
  <mergeCells count="22">
    <mergeCell ref="B65:C65"/>
    <mergeCell ref="B66:D66"/>
    <mergeCell ref="C60:D60"/>
    <mergeCell ref="C61:D61"/>
    <mergeCell ref="C62:D62"/>
    <mergeCell ref="C63:D63"/>
    <mergeCell ref="C64:D64"/>
    <mergeCell ref="B55:D55"/>
    <mergeCell ref="C56:D56"/>
    <mergeCell ref="C57:D57"/>
    <mergeCell ref="C58:D58"/>
    <mergeCell ref="C59:D59"/>
    <mergeCell ref="B49:D49"/>
    <mergeCell ref="B50:D50"/>
    <mergeCell ref="C51:D51"/>
    <mergeCell ref="B52:C52"/>
    <mergeCell ref="B53:D53"/>
    <mergeCell ref="F1:K1"/>
    <mergeCell ref="A2:D2"/>
    <mergeCell ref="F2:K4"/>
    <mergeCell ref="A3:D3"/>
    <mergeCell ref="B5:D5"/>
  </mergeCells>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3"/>
  <sheetViews>
    <sheetView showGridLines="0" zoomScale="115" zoomScaleNormal="115" workbookViewId="0">
      <selection activeCell="A3" sqref="A3"/>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269" t="s">
        <v>277</v>
      </c>
      <c r="B1" s="269"/>
      <c r="C1" s="269"/>
      <c r="D1" s="269"/>
      <c r="E1" s="269"/>
      <c r="F1" s="269"/>
      <c r="G1" s="269"/>
      <c r="H1" s="269"/>
      <c r="I1" s="269"/>
      <c r="J1" s="269"/>
      <c r="K1" s="269"/>
      <c r="L1" s="269"/>
      <c r="M1" s="269"/>
      <c r="N1" s="269"/>
      <c r="O1" s="123"/>
    </row>
    <row r="2" spans="1:15" ht="28.5" customHeight="1" x14ac:dyDescent="0.25">
      <c r="A2" s="270" t="str">
        <f>S_Dat!C13</f>
        <v>Schulauswertung</v>
      </c>
      <c r="B2" s="270"/>
      <c r="C2" s="270"/>
      <c r="D2" s="270"/>
      <c r="E2" s="270"/>
      <c r="F2" s="270"/>
      <c r="G2" s="270"/>
      <c r="H2" s="270"/>
      <c r="I2" s="270"/>
      <c r="J2" s="270"/>
      <c r="K2" s="270"/>
      <c r="L2" s="270"/>
      <c r="M2" s="270"/>
      <c r="N2" s="270"/>
      <c r="O2" s="1"/>
    </row>
    <row r="3" spans="1:15" ht="14.25" customHeight="1" x14ac:dyDescent="0.25">
      <c r="A3" s="1"/>
      <c r="N3" s="1"/>
      <c r="O3" s="1"/>
    </row>
    <row r="4" spans="1:15" ht="14.25" customHeight="1" x14ac:dyDescent="0.25">
      <c r="A4" s="1"/>
      <c r="B4" s="271" t="s">
        <v>152</v>
      </c>
      <c r="C4" s="271"/>
      <c r="D4" s="271"/>
      <c r="E4" s="271"/>
      <c r="F4" s="271"/>
      <c r="G4" s="271"/>
      <c r="H4" s="271"/>
      <c r="I4" s="271"/>
      <c r="J4" s="271"/>
      <c r="K4" s="271"/>
      <c r="L4" s="271"/>
      <c r="M4" s="271"/>
      <c r="N4" s="1"/>
      <c r="O4" s="1"/>
    </row>
    <row r="5" spans="1:15" ht="3.75" customHeight="1" x14ac:dyDescent="0.25">
      <c r="A5" s="1"/>
      <c r="N5" s="1"/>
      <c r="O5" s="1"/>
    </row>
    <row r="6" spans="1:15" ht="15" customHeight="1" x14ac:dyDescent="0.25">
      <c r="A6" s="124" t="s">
        <v>149</v>
      </c>
      <c r="B6" s="125"/>
      <c r="C6" s="126"/>
      <c r="D6" s="126"/>
      <c r="E6" s="126"/>
      <c r="F6" s="126"/>
      <c r="G6" s="126"/>
      <c r="H6" s="126"/>
      <c r="I6" s="1"/>
      <c r="J6" s="1"/>
      <c r="K6" s="272" t="str">
        <f>"Mittelwert: "&amp;IF(S_Dat!Z4=0,"",TEXT(S_Dat!Z4,"0,00"))</f>
        <v xml:space="preserve">Mittelwert: </v>
      </c>
      <c r="L6" s="272"/>
      <c r="M6" s="272"/>
      <c r="N6" s="127"/>
      <c r="O6" s="1"/>
    </row>
    <row r="7" spans="1:15" ht="15" customHeight="1" x14ac:dyDescent="0.25">
      <c r="A7" s="1"/>
      <c r="B7" s="273" t="s">
        <v>2</v>
      </c>
      <c r="C7" s="274"/>
      <c r="D7" s="128">
        <v>1</v>
      </c>
      <c r="E7" s="128">
        <v>2</v>
      </c>
      <c r="F7" s="128">
        <v>3</v>
      </c>
      <c r="G7" s="128">
        <v>4</v>
      </c>
      <c r="H7" s="128">
        <v>5</v>
      </c>
      <c r="I7" s="129">
        <v>6</v>
      </c>
      <c r="J7" s="1"/>
      <c r="K7" s="272"/>
      <c r="L7" s="272"/>
      <c r="M7" s="272"/>
      <c r="N7" s="127"/>
      <c r="O7" s="1"/>
    </row>
    <row r="8" spans="1:15" ht="3.95" customHeight="1" x14ac:dyDescent="0.25">
      <c r="A8" s="130"/>
      <c r="B8" s="288" t="s">
        <v>100</v>
      </c>
      <c r="C8" s="289"/>
      <c r="D8" s="275" t="str">
        <f>IF(OR(S_Dat!S4="",S_Dat!S4=0),"—",S_Dat!S4)</f>
        <v>—</v>
      </c>
      <c r="E8" s="275" t="str">
        <f>IF(OR(S_Dat!T4="",S_Dat!T4=0),"—",S_Dat!T4)</f>
        <v>—</v>
      </c>
      <c r="F8" s="275" t="str">
        <f>IF(OR(S_Dat!U4="",S_Dat!U4=0),"—",S_Dat!U4)</f>
        <v>—</v>
      </c>
      <c r="G8" s="275" t="str">
        <f>IF(OR(S_Dat!V4="",S_Dat!V4=0),"—",S_Dat!V4)</f>
        <v>—</v>
      </c>
      <c r="H8" s="275" t="str">
        <f>IF(OR(S_Dat!W4="",S_Dat!W4=0),"—",S_Dat!W4)</f>
        <v>—</v>
      </c>
      <c r="I8" s="277" t="str">
        <f>IF(OR(S_Dat!X4="",S_Dat!X4=0),"—",S_Dat!X4)</f>
        <v>—</v>
      </c>
      <c r="J8" s="279" t="s">
        <v>101</v>
      </c>
      <c r="K8" s="279"/>
      <c r="L8" s="1"/>
      <c r="M8" s="1"/>
      <c r="O8" s="1"/>
    </row>
    <row r="9" spans="1:15" ht="15" customHeight="1" x14ac:dyDescent="0.25">
      <c r="A9" s="131"/>
      <c r="B9" s="273"/>
      <c r="C9" s="274"/>
      <c r="D9" s="276"/>
      <c r="E9" s="276"/>
      <c r="F9" s="276"/>
      <c r="G9" s="276"/>
      <c r="H9" s="276"/>
      <c r="I9" s="278"/>
      <c r="J9" s="279"/>
      <c r="K9" s="279"/>
      <c r="L9" s="1"/>
      <c r="M9" s="132"/>
      <c r="O9" s="1"/>
    </row>
    <row r="10" spans="1:15" ht="3.95" customHeight="1" x14ac:dyDescent="0.25">
      <c r="A10" s="131"/>
      <c r="B10" s="280" t="s">
        <v>102</v>
      </c>
      <c r="C10" s="281"/>
      <c r="D10" s="284" t="str">
        <f>IF(S_Dat!S8=0,"—",S_Dat!S8)</f>
        <v>—</v>
      </c>
      <c r="E10" s="284" t="str">
        <f>IF(S_Dat!T8=0,"—",S_Dat!T8)</f>
        <v>—</v>
      </c>
      <c r="F10" s="284" t="str">
        <f>IF(S_Dat!U8=0,"—",S_Dat!U8)</f>
        <v>—</v>
      </c>
      <c r="G10" s="284" t="str">
        <f>IF(S_Dat!V8=0,"—",S_Dat!V8)</f>
        <v>—</v>
      </c>
      <c r="H10" s="284" t="str">
        <f>IF(S_Dat!W8=0,"—",S_Dat!W8)</f>
        <v>—</v>
      </c>
      <c r="I10" s="286" t="str">
        <f>IF(S_Dat!X8=0,"—",S_Dat!X8)</f>
        <v>—</v>
      </c>
      <c r="J10" s="279"/>
      <c r="K10" s="279"/>
      <c r="L10" s="1"/>
      <c r="M10" s="132"/>
      <c r="O10" s="1"/>
    </row>
    <row r="11" spans="1:15" ht="15" customHeight="1" x14ac:dyDescent="0.25">
      <c r="A11" s="131"/>
      <c r="B11" s="282"/>
      <c r="C11" s="283"/>
      <c r="D11" s="285"/>
      <c r="E11" s="285"/>
      <c r="F11" s="285"/>
      <c r="G11" s="285"/>
      <c r="H11" s="285"/>
      <c r="I11" s="287"/>
      <c r="J11" s="279"/>
      <c r="K11" s="279"/>
      <c r="L11" s="1"/>
      <c r="M11" s="132"/>
      <c r="O11" s="1"/>
    </row>
    <row r="12" spans="1:15" ht="19.5" customHeight="1" x14ac:dyDescent="0.25">
      <c r="A12" s="131"/>
      <c r="B12" s="133"/>
      <c r="C12" s="134"/>
      <c r="D12" s="134"/>
      <c r="E12" s="134"/>
      <c r="F12" s="134"/>
      <c r="G12" s="134"/>
      <c r="H12" s="134"/>
      <c r="I12" s="135"/>
      <c r="J12" s="135"/>
      <c r="K12" s="135"/>
      <c r="L12" s="133"/>
      <c r="M12" s="136"/>
      <c r="O12" s="1"/>
    </row>
    <row r="13" spans="1:15" ht="15" customHeight="1" x14ac:dyDescent="0.25">
      <c r="A13" s="124" t="s">
        <v>150</v>
      </c>
      <c r="B13" s="125"/>
      <c r="C13" s="126"/>
      <c r="D13" s="126"/>
      <c r="E13" s="126"/>
      <c r="F13" s="126"/>
      <c r="G13" s="126"/>
      <c r="H13" s="126"/>
      <c r="I13" s="1"/>
      <c r="J13" s="1"/>
      <c r="K13" s="272" t="str">
        <f>"Mittelwert: "&amp;IF(S_Dat!Z5=0,"",TEXT(S_Dat!Z5,"0,00"))</f>
        <v xml:space="preserve">Mittelwert: </v>
      </c>
      <c r="L13" s="272"/>
      <c r="M13" s="272"/>
      <c r="O13" s="1"/>
    </row>
    <row r="14" spans="1:15" ht="12.75" customHeight="1" x14ac:dyDescent="0.25">
      <c r="A14" s="137"/>
      <c r="B14" s="273" t="s">
        <v>2</v>
      </c>
      <c r="C14" s="274"/>
      <c r="D14" s="128">
        <v>1</v>
      </c>
      <c r="E14" s="128">
        <v>2</v>
      </c>
      <c r="F14" s="128">
        <v>3</v>
      </c>
      <c r="G14" s="128">
        <v>4</v>
      </c>
      <c r="H14" s="128">
        <v>5</v>
      </c>
      <c r="I14" s="129">
        <v>6</v>
      </c>
      <c r="J14" s="1"/>
      <c r="K14" s="272"/>
      <c r="L14" s="272"/>
      <c r="M14" s="272"/>
      <c r="O14" s="1"/>
    </row>
    <row r="15" spans="1:15" ht="5.25" customHeight="1" x14ac:dyDescent="0.25">
      <c r="A15" s="138"/>
      <c r="B15" s="288" t="s">
        <v>100</v>
      </c>
      <c r="C15" s="289"/>
      <c r="D15" s="275" t="str">
        <f>IF(OR(S_Dat!S5="",S_Dat!S5=0),"—",S_Dat!S5)</f>
        <v>—</v>
      </c>
      <c r="E15" s="275" t="str">
        <f>IF(OR(S_Dat!T5="",S_Dat!T5=0),"—",S_Dat!T5)</f>
        <v>—</v>
      </c>
      <c r="F15" s="275" t="str">
        <f>IF(OR(S_Dat!U5="",S_Dat!U5=0),"—",S_Dat!U5)</f>
        <v>—</v>
      </c>
      <c r="G15" s="275" t="str">
        <f>IF(OR(S_Dat!V5="",S_Dat!V5=0),"—",S_Dat!V5)</f>
        <v>—</v>
      </c>
      <c r="H15" s="275" t="str">
        <f>IF(OR(S_Dat!W5="",S_Dat!W5=0),"—",S_Dat!W5)</f>
        <v>—</v>
      </c>
      <c r="I15" s="277" t="str">
        <f>IF(OR(S_Dat!X5="",S_Dat!X5=0),"—",S_Dat!X5)</f>
        <v>—</v>
      </c>
      <c r="J15" s="290" t="s">
        <v>101</v>
      </c>
      <c r="K15" s="290"/>
      <c r="L15" s="125"/>
      <c r="M15" s="139"/>
      <c r="O15" s="1"/>
    </row>
    <row r="16" spans="1:15" ht="12.75" customHeight="1" x14ac:dyDescent="0.25">
      <c r="A16" s="131"/>
      <c r="B16" s="273"/>
      <c r="C16" s="274"/>
      <c r="D16" s="276"/>
      <c r="E16" s="276"/>
      <c r="F16" s="276"/>
      <c r="G16" s="276"/>
      <c r="H16" s="276"/>
      <c r="I16" s="278"/>
      <c r="J16" s="290"/>
      <c r="K16" s="290"/>
      <c r="L16" s="125"/>
      <c r="M16" s="140"/>
      <c r="O16" s="1"/>
    </row>
    <row r="17" spans="1:15" ht="5.25" customHeight="1" x14ac:dyDescent="0.25">
      <c r="A17" s="131"/>
      <c r="B17" s="280" t="s">
        <v>102</v>
      </c>
      <c r="C17" s="281"/>
      <c r="D17" s="284" t="str">
        <f>IF(S_Dat!S9=0,"—",S_Dat!S9)</f>
        <v>—</v>
      </c>
      <c r="E17" s="284" t="str">
        <f>IF(S_Dat!T9=0,"—",S_Dat!T9)</f>
        <v>—</v>
      </c>
      <c r="F17" s="284" t="str">
        <f>IF(S_Dat!U9=0,"—",S_Dat!U9)</f>
        <v>—</v>
      </c>
      <c r="G17" s="284" t="str">
        <f>IF(S_Dat!V9=0,"—",S_Dat!V9)</f>
        <v>—</v>
      </c>
      <c r="H17" s="284" t="str">
        <f>IF(S_Dat!W9=0,"—",S_Dat!W9)</f>
        <v>—</v>
      </c>
      <c r="I17" s="286" t="str">
        <f>IF(S_Dat!X9=0,"—",S_Dat!X9)</f>
        <v>—</v>
      </c>
      <c r="J17" s="290"/>
      <c r="K17" s="290"/>
      <c r="L17" s="125"/>
      <c r="M17" s="141"/>
      <c r="O17" s="1"/>
    </row>
    <row r="18" spans="1:15" ht="12.75" customHeight="1" x14ac:dyDescent="0.25">
      <c r="A18" s="131"/>
      <c r="B18" s="282"/>
      <c r="C18" s="283"/>
      <c r="D18" s="285"/>
      <c r="E18" s="285"/>
      <c r="F18" s="285"/>
      <c r="G18" s="285"/>
      <c r="H18" s="285"/>
      <c r="I18" s="287"/>
      <c r="J18" s="290"/>
      <c r="K18" s="290"/>
      <c r="L18" s="125"/>
      <c r="M18" s="141"/>
      <c r="O18" s="1"/>
    </row>
    <row r="19" spans="1:15" ht="24.75" customHeight="1" x14ac:dyDescent="0.25">
      <c r="A19" s="131"/>
      <c r="B19" s="142"/>
      <c r="C19" s="142"/>
      <c r="D19" s="143"/>
      <c r="E19" s="143"/>
      <c r="F19" s="143"/>
      <c r="G19" s="143"/>
      <c r="H19" s="143"/>
      <c r="I19" s="143"/>
      <c r="J19" s="242"/>
      <c r="K19" s="242"/>
      <c r="L19" s="125"/>
      <c r="M19" s="141"/>
      <c r="O19" s="1"/>
    </row>
    <row r="20" spans="1:15" x14ac:dyDescent="0.25">
      <c r="B20" s="271" t="s">
        <v>103</v>
      </c>
      <c r="C20" s="271"/>
      <c r="D20" s="271"/>
      <c r="E20" s="271"/>
      <c r="F20" s="271"/>
      <c r="G20" s="271"/>
      <c r="H20" s="271"/>
      <c r="I20" s="271"/>
      <c r="J20" s="271"/>
      <c r="K20" s="271"/>
      <c r="L20" s="271"/>
      <c r="M20" s="271"/>
    </row>
    <row r="21" spans="1:15" x14ac:dyDescent="0.25">
      <c r="B21" s="145" t="s">
        <v>151</v>
      </c>
      <c r="C21" s="146"/>
      <c r="D21" s="146"/>
      <c r="E21" s="146"/>
      <c r="F21" s="146"/>
      <c r="G21" s="146"/>
      <c r="H21" s="146"/>
      <c r="I21" s="146"/>
      <c r="J21" s="145"/>
      <c r="K21" s="146"/>
      <c r="L21" s="146"/>
      <c r="M21" s="146"/>
    </row>
    <row r="22" spans="1:15" ht="3" customHeight="1" x14ac:dyDescent="0.25"/>
    <row r="23" spans="1:15" x14ac:dyDescent="0.25">
      <c r="B23" s="147"/>
      <c r="C23" t="s">
        <v>104</v>
      </c>
      <c r="H23" s="235"/>
      <c r="I23" t="s">
        <v>105</v>
      </c>
    </row>
    <row r="24" spans="1:15" ht="3" customHeight="1" x14ac:dyDescent="0.25">
      <c r="B24" s="148"/>
      <c r="C24" s="149"/>
      <c r="H24" s="148"/>
      <c r="I24" s="149"/>
      <c r="J24" s="149"/>
      <c r="K24" s="149"/>
    </row>
    <row r="25" spans="1:15" x14ac:dyDescent="0.25">
      <c r="B25" s="150"/>
      <c r="C25" t="s">
        <v>106</v>
      </c>
      <c r="H25" s="151"/>
      <c r="I25" t="s">
        <v>107</v>
      </c>
    </row>
    <row r="26" spans="1:15" ht="24" customHeight="1" x14ac:dyDescent="0.25"/>
    <row r="27" spans="1:15" ht="15.75" customHeight="1" x14ac:dyDescent="0.25">
      <c r="B27" s="271" t="s">
        <v>153</v>
      </c>
      <c r="C27" s="271"/>
      <c r="D27" s="271"/>
      <c r="E27" s="271"/>
      <c r="F27" s="271"/>
      <c r="G27" s="271"/>
      <c r="H27" s="271"/>
      <c r="I27" s="271"/>
      <c r="J27" s="271"/>
      <c r="K27" s="271"/>
      <c r="L27" s="271"/>
      <c r="M27" s="271"/>
    </row>
    <row r="28" spans="1:15" ht="5.25" customHeight="1" x14ac:dyDescent="0.25"/>
    <row r="29" spans="1:15" ht="15" customHeight="1" x14ac:dyDescent="0.25"/>
    <row r="44" spans="14:14" x14ac:dyDescent="0.25">
      <c r="N44" s="152"/>
    </row>
    <row r="45" spans="14:14" x14ac:dyDescent="0.25">
      <c r="N45" s="152"/>
    </row>
    <row r="56" spans="2:13" x14ac:dyDescent="0.25">
      <c r="B56" s="271" t="s">
        <v>103</v>
      </c>
      <c r="C56" s="271"/>
      <c r="D56" s="271"/>
      <c r="E56" s="271"/>
      <c r="F56" s="271"/>
      <c r="G56" s="271"/>
      <c r="H56" s="271"/>
      <c r="I56" s="271"/>
      <c r="J56" s="271"/>
      <c r="K56" s="271"/>
      <c r="L56" s="271"/>
      <c r="M56" s="271"/>
    </row>
    <row r="57" spans="2:13" x14ac:dyDescent="0.25">
      <c r="B57" s="145" t="s">
        <v>151</v>
      </c>
      <c r="C57" s="146"/>
      <c r="D57" s="146"/>
      <c r="E57" s="146"/>
      <c r="F57" s="146"/>
      <c r="G57" s="146"/>
      <c r="H57" s="146"/>
      <c r="I57" s="146"/>
      <c r="J57" s="145"/>
      <c r="K57" s="146"/>
      <c r="L57" s="146"/>
      <c r="M57" s="146"/>
    </row>
    <row r="58" spans="2:13" ht="4.5" customHeight="1" x14ac:dyDescent="0.25"/>
    <row r="59" spans="2:13" x14ac:dyDescent="0.25">
      <c r="B59" s="147"/>
      <c r="C59" t="s">
        <v>104</v>
      </c>
      <c r="H59" s="235"/>
      <c r="I59" t="s">
        <v>105</v>
      </c>
    </row>
    <row r="60" spans="2:13" ht="3.75" customHeight="1" x14ac:dyDescent="0.25">
      <c r="B60" s="148"/>
      <c r="C60" s="149"/>
      <c r="H60" s="148"/>
      <c r="I60" s="149"/>
      <c r="J60" s="149"/>
      <c r="K60" s="149"/>
    </row>
    <row r="61" spans="2:13" x14ac:dyDescent="0.25">
      <c r="B61" s="150"/>
      <c r="C61" t="s">
        <v>106</v>
      </c>
      <c r="H61" s="151"/>
      <c r="I61" t="s">
        <v>107</v>
      </c>
    </row>
    <row r="62" spans="2:13" ht="27" customHeight="1" x14ac:dyDescent="0.25"/>
    <row r="63" spans="2:13" ht="15.75" customHeight="1" x14ac:dyDescent="0.25">
      <c r="B63" s="291" t="s">
        <v>154</v>
      </c>
      <c r="C63" s="291"/>
      <c r="D63" s="291"/>
      <c r="E63" s="291"/>
      <c r="F63" s="291"/>
      <c r="G63" s="291"/>
      <c r="H63" s="291"/>
      <c r="I63" s="291"/>
      <c r="J63" s="291"/>
      <c r="K63" s="291"/>
      <c r="L63" s="291"/>
      <c r="M63" s="291"/>
    </row>
  </sheetData>
  <sheetProtection sheet="1" selectLockedCells="1" selectUnlockedCells="1"/>
  <mergeCells count="41">
    <mergeCell ref="I17:I18"/>
    <mergeCell ref="B20:M20"/>
    <mergeCell ref="B27:M27"/>
    <mergeCell ref="B56:M56"/>
    <mergeCell ref="B63:M63"/>
    <mergeCell ref="B17:C18"/>
    <mergeCell ref="D17:D18"/>
    <mergeCell ref="E17:E18"/>
    <mergeCell ref="F17:F18"/>
    <mergeCell ref="G17:G18"/>
    <mergeCell ref="H17:H18"/>
    <mergeCell ref="K13:M14"/>
    <mergeCell ref="B14:C14"/>
    <mergeCell ref="B15:C16"/>
    <mergeCell ref="D15:D16"/>
    <mergeCell ref="E15:E16"/>
    <mergeCell ref="F15:F16"/>
    <mergeCell ref="G15:G16"/>
    <mergeCell ref="H15:H16"/>
    <mergeCell ref="I15:I16"/>
    <mergeCell ref="J15:K18"/>
    <mergeCell ref="H8:H9"/>
    <mergeCell ref="I8:I9"/>
    <mergeCell ref="J8:K11"/>
    <mergeCell ref="B10:C11"/>
    <mergeCell ref="D10:D11"/>
    <mergeCell ref="E10:E11"/>
    <mergeCell ref="F10:F11"/>
    <mergeCell ref="G10:G11"/>
    <mergeCell ref="H10:H11"/>
    <mergeCell ref="I10:I11"/>
    <mergeCell ref="A1:N1"/>
    <mergeCell ref="A2:N2"/>
    <mergeCell ref="B4:M4"/>
    <mergeCell ref="K6:M7"/>
    <mergeCell ref="B7:C7"/>
    <mergeCell ref="B8:C9"/>
    <mergeCell ref="D8:D9"/>
    <mergeCell ref="E8:E9"/>
    <mergeCell ref="F8:F9"/>
    <mergeCell ref="G8:G9"/>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M10" sqref="M10"/>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14337" r:id="rId4">
          <objectPr defaultSize="0" r:id="rId5">
            <anchor moveWithCells="1">
              <from>
                <xdr:col>1</xdr:col>
                <xdr:colOff>0</xdr:colOff>
                <xdr:row>0</xdr:row>
                <xdr:rowOff>57150</xdr:rowOff>
              </from>
              <to>
                <xdr:col>8</xdr:col>
                <xdr:colOff>781050</xdr:colOff>
                <xdr:row>48</xdr:row>
                <xdr:rowOff>171450</xdr:rowOff>
              </to>
            </anchor>
          </objectPr>
        </oleObject>
      </mc:Choice>
      <mc:Fallback>
        <oleObject progId="Dokument" shapeId="1433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0"/>
  <sheetViews>
    <sheetView topLeftCell="A30" workbookViewId="0">
      <selection sqref="A1:N1"/>
    </sheetView>
  </sheetViews>
  <sheetFormatPr baseColWidth="10" defaultRowHeight="15" x14ac:dyDescent="0.25"/>
  <cols>
    <col min="1" max="1" width="5.28515625" customWidth="1"/>
    <col min="2" max="2" width="25.5703125" customWidth="1"/>
    <col min="3" max="10" width="8.5703125" customWidth="1"/>
    <col min="11" max="12" width="8.85546875" customWidth="1"/>
    <col min="13" max="24" width="8.28515625" customWidth="1"/>
    <col min="25" max="28" width="6.7109375" customWidth="1"/>
    <col min="29" max="31" width="6.42578125" customWidth="1"/>
  </cols>
  <sheetData>
    <row r="1" spans="1:28" ht="15.75" thickBot="1" x14ac:dyDescent="0.3">
      <c r="D1" s="153"/>
      <c r="E1" s="153"/>
      <c r="F1" s="153"/>
      <c r="G1" s="153"/>
    </row>
    <row r="2" spans="1:28" ht="15.75" thickTop="1" x14ac:dyDescent="0.25">
      <c r="D2" s="153"/>
      <c r="E2" s="106"/>
      <c r="F2" s="107"/>
      <c r="N2" s="154" t="s">
        <v>108</v>
      </c>
      <c r="O2" s="154"/>
      <c r="Z2" s="155" t="s">
        <v>109</v>
      </c>
      <c r="AA2" s="155"/>
      <c r="AB2" s="156"/>
    </row>
    <row r="3" spans="1:28" x14ac:dyDescent="0.25">
      <c r="D3" s="153"/>
      <c r="E3" s="108" t="s">
        <v>0</v>
      </c>
      <c r="F3" s="109"/>
      <c r="O3" s="157" t="s">
        <v>100</v>
      </c>
      <c r="Q3" s="1"/>
      <c r="S3" s="155">
        <v>1</v>
      </c>
      <c r="T3" s="155">
        <v>2</v>
      </c>
      <c r="U3" s="155">
        <v>3</v>
      </c>
      <c r="V3" s="155">
        <v>4</v>
      </c>
      <c r="W3" s="155">
        <v>5</v>
      </c>
      <c r="X3" s="155">
        <v>6</v>
      </c>
      <c r="Y3" s="155" t="s">
        <v>110</v>
      </c>
      <c r="Z3" s="317"/>
      <c r="AA3" s="317"/>
      <c r="AB3" s="158"/>
    </row>
    <row r="4" spans="1:28" x14ac:dyDescent="0.25">
      <c r="D4" s="153"/>
      <c r="E4" s="110" t="s">
        <v>1</v>
      </c>
      <c r="F4" s="111" t="s">
        <v>2</v>
      </c>
      <c r="O4" s="159"/>
      <c r="Q4" s="1"/>
      <c r="R4" s="159" t="s">
        <v>111</v>
      </c>
      <c r="S4" s="155" t="str">
        <f>IF(Datensammler!F9="–",0,Datensammler!F9)</f>
        <v/>
      </c>
      <c r="T4" s="155" t="str">
        <f>IF(Datensammler!F10="–",0,Datensammler!F10)</f>
        <v/>
      </c>
      <c r="U4" s="155" t="str">
        <f>IF(Datensammler!F11="–",0,Datensammler!F11)</f>
        <v/>
      </c>
      <c r="V4" s="155" t="str">
        <f>IF(Datensammler!F12="–",0,Datensammler!F12)</f>
        <v/>
      </c>
      <c r="W4" s="155" t="str">
        <f>IF(Datensammler!F13="–",0,Datensammler!F13)</f>
        <v/>
      </c>
      <c r="X4" s="155" t="str">
        <f>IF(Datensammler!F14="–",0,Datensammler!F14)</f>
        <v/>
      </c>
      <c r="Y4" s="155">
        <f>SUM(S4:X4)</f>
        <v>0</v>
      </c>
      <c r="Z4" s="318" t="str">
        <f>IF(Y4=0,"",(S4*$S$3+T4*$T$3+U4*$U$3+V4*$V$3+W4*$W$3+X4*$X$3)/Y4)</f>
        <v/>
      </c>
      <c r="AA4" s="319"/>
      <c r="AB4" s="158"/>
    </row>
    <row r="5" spans="1:28" x14ac:dyDescent="0.25">
      <c r="D5" s="153"/>
      <c r="E5" s="112">
        <v>0</v>
      </c>
      <c r="F5" s="113">
        <v>6</v>
      </c>
      <c r="O5" s="159"/>
      <c r="Q5" s="1"/>
      <c r="R5" s="159" t="s">
        <v>112</v>
      </c>
      <c r="S5" s="155" t="str">
        <f>IF(Datensammler!F18="–",0,Datensammler!F18)</f>
        <v/>
      </c>
      <c r="T5" s="155" t="str">
        <f>IF(Datensammler!F19="–",0,Datensammler!F19)</f>
        <v/>
      </c>
      <c r="U5" s="155" t="str">
        <f>IF(Datensammler!F20="–",0,Datensammler!F20)</f>
        <v/>
      </c>
      <c r="V5" s="155" t="str">
        <f>IF(Datensammler!F21="–",0,Datensammler!F21)</f>
        <v/>
      </c>
      <c r="W5" s="155" t="str">
        <f>IF(Datensammler!F22="–",0,Datensammler!F22)</f>
        <v/>
      </c>
      <c r="X5" s="155" t="str">
        <f>IF(Datensammler!F23="–",0,Datensammler!F23)</f>
        <v/>
      </c>
      <c r="Y5" s="155">
        <f>SUM(S5:X5)</f>
        <v>0</v>
      </c>
      <c r="Z5" s="318" t="str">
        <f>IF(Y5=0,"",(S5*$S$3+T5*$T$3+U5*$U$3+V5*$V$3+W5*$W$3+X5*$X$3)/Y5)</f>
        <v/>
      </c>
      <c r="AA5" s="319"/>
      <c r="AB5" s="158"/>
    </row>
    <row r="6" spans="1:28" x14ac:dyDescent="0.25">
      <c r="D6" s="153"/>
      <c r="E6" s="112">
        <v>6</v>
      </c>
      <c r="F6" s="113">
        <v>5</v>
      </c>
      <c r="O6" s="159"/>
      <c r="Q6" s="1"/>
    </row>
    <row r="7" spans="1:28" x14ac:dyDescent="0.25">
      <c r="D7" s="153"/>
      <c r="E7" s="112">
        <v>12</v>
      </c>
      <c r="F7" s="113">
        <v>4</v>
      </c>
      <c r="O7" s="157" t="s">
        <v>102</v>
      </c>
      <c r="Q7" s="1"/>
      <c r="S7" s="155">
        <v>1</v>
      </c>
      <c r="T7" s="155">
        <v>2</v>
      </c>
      <c r="U7" s="155">
        <v>3</v>
      </c>
      <c r="V7" s="155">
        <v>4</v>
      </c>
      <c r="W7" s="155">
        <v>5</v>
      </c>
      <c r="X7" s="155">
        <v>6</v>
      </c>
    </row>
    <row r="8" spans="1:28" x14ac:dyDescent="0.25">
      <c r="D8" s="153"/>
      <c r="E8" s="112">
        <v>18</v>
      </c>
      <c r="F8" s="113">
        <v>3</v>
      </c>
      <c r="R8" s="159" t="s">
        <v>111</v>
      </c>
      <c r="S8" s="160" t="str">
        <f>IF(OR(S4=0,S4=""),"—",S4/$Y4)</f>
        <v>—</v>
      </c>
      <c r="T8" s="160" t="str">
        <f t="shared" ref="T8:X9" si="0">IF(OR(T4=0,T4=""),"—",T4/$Y4)</f>
        <v>—</v>
      </c>
      <c r="U8" s="160" t="str">
        <f t="shared" si="0"/>
        <v>—</v>
      </c>
      <c r="V8" s="160" t="str">
        <f t="shared" si="0"/>
        <v>—</v>
      </c>
      <c r="W8" s="160" t="str">
        <f t="shared" si="0"/>
        <v>—</v>
      </c>
      <c r="X8" s="160" t="str">
        <f t="shared" si="0"/>
        <v>—</v>
      </c>
    </row>
    <row r="9" spans="1:28" x14ac:dyDescent="0.25">
      <c r="D9" s="153"/>
      <c r="E9" s="112">
        <v>23</v>
      </c>
      <c r="F9" s="113">
        <v>2</v>
      </c>
      <c r="R9" s="159" t="s">
        <v>112</v>
      </c>
      <c r="S9" s="160" t="str">
        <f>IF(OR(S5=0,S5=""),"—",S5/$Y5)</f>
        <v>—</v>
      </c>
      <c r="T9" s="160" t="str">
        <f t="shared" si="0"/>
        <v>—</v>
      </c>
      <c r="U9" s="160" t="str">
        <f t="shared" si="0"/>
        <v>—</v>
      </c>
      <c r="V9" s="160" t="str">
        <f t="shared" si="0"/>
        <v>—</v>
      </c>
      <c r="W9" s="160" t="str">
        <f t="shared" si="0"/>
        <v>—</v>
      </c>
      <c r="X9" s="160" t="str">
        <f t="shared" si="0"/>
        <v>—</v>
      </c>
    </row>
    <row r="10" spans="1:28" ht="15.75" thickBot="1" x14ac:dyDescent="0.3">
      <c r="B10" s="164"/>
      <c r="D10" s="153"/>
      <c r="E10" s="114">
        <v>28</v>
      </c>
      <c r="F10" s="115">
        <v>1</v>
      </c>
    </row>
    <row r="11" spans="1:28" ht="15.75" thickTop="1" x14ac:dyDescent="0.25">
      <c r="D11" s="153"/>
      <c r="E11" s="153"/>
      <c r="F11" s="153"/>
      <c r="G11" s="153"/>
    </row>
    <row r="13" spans="1:28" ht="21" x14ac:dyDescent="0.35">
      <c r="B13" s="154" t="s">
        <v>113</v>
      </c>
      <c r="C13" s="161" t="str">
        <f>"Klasse "&amp;Klasse!F2</f>
        <v xml:space="preserve">Klasse </v>
      </c>
    </row>
    <row r="14" spans="1:28" x14ac:dyDescent="0.25">
      <c r="B14" s="154"/>
    </row>
    <row r="15" spans="1:28" x14ac:dyDescent="0.25">
      <c r="B15" s="162" t="s">
        <v>114</v>
      </c>
      <c r="C15" s="163"/>
      <c r="D15" s="163"/>
      <c r="E15" s="163"/>
      <c r="F15" s="163"/>
      <c r="G15" s="163"/>
      <c r="H15" s="163"/>
      <c r="I15" s="163"/>
      <c r="J15" s="163"/>
      <c r="K15" s="163"/>
      <c r="L15" s="163"/>
      <c r="M15" s="163"/>
      <c r="N15" s="163"/>
      <c r="O15" s="163"/>
      <c r="P15" s="163"/>
      <c r="Q15" s="336"/>
      <c r="R15" s="336"/>
      <c r="S15" s="336"/>
      <c r="T15" s="336"/>
      <c r="U15" s="336"/>
      <c r="V15" s="336"/>
      <c r="W15" s="336"/>
      <c r="X15" s="336"/>
      <c r="Y15" s="336"/>
      <c r="Z15" s="163"/>
      <c r="AA15" s="163"/>
      <c r="AB15" s="163"/>
    </row>
    <row r="16" spans="1:28" x14ac:dyDescent="0.25">
      <c r="A16">
        <v>1</v>
      </c>
      <c r="B16" s="162" t="s">
        <v>115</v>
      </c>
      <c r="C16" s="335" t="s">
        <v>163</v>
      </c>
      <c r="D16" s="335" t="s">
        <v>164</v>
      </c>
      <c r="E16" s="335" t="s">
        <v>165</v>
      </c>
      <c r="F16" s="335" t="s">
        <v>166</v>
      </c>
      <c r="G16" s="335" t="s">
        <v>167</v>
      </c>
      <c r="H16" s="335" t="s">
        <v>168</v>
      </c>
      <c r="I16" s="335" t="s">
        <v>169</v>
      </c>
      <c r="J16" s="335" t="s">
        <v>170</v>
      </c>
      <c r="K16" s="335" t="s">
        <v>171</v>
      </c>
      <c r="L16" s="335" t="s">
        <v>116</v>
      </c>
      <c r="M16" s="335" t="s">
        <v>117</v>
      </c>
      <c r="N16" s="335" t="s">
        <v>118</v>
      </c>
      <c r="O16" s="335" t="s">
        <v>119</v>
      </c>
      <c r="P16" s="335" t="s">
        <v>120</v>
      </c>
      <c r="Q16" s="335" t="s">
        <v>121</v>
      </c>
      <c r="R16" s="335" t="s">
        <v>122</v>
      </c>
      <c r="S16" s="335" t="s">
        <v>123</v>
      </c>
      <c r="T16" s="335" t="s">
        <v>124</v>
      </c>
      <c r="U16" s="335" t="s">
        <v>125</v>
      </c>
      <c r="V16" s="335" t="s">
        <v>126</v>
      </c>
      <c r="W16" s="335" t="s">
        <v>127</v>
      </c>
      <c r="X16" s="335" t="s">
        <v>128</v>
      </c>
      <c r="Y16" s="163"/>
      <c r="Z16" s="163"/>
      <c r="AA16" s="163"/>
      <c r="AB16" s="163"/>
    </row>
    <row r="17" spans="1:33" x14ac:dyDescent="0.25">
      <c r="A17">
        <v>2</v>
      </c>
      <c r="B17" s="164" t="s">
        <v>130</v>
      </c>
      <c r="C17" s="331" t="s">
        <v>58</v>
      </c>
      <c r="D17" s="332" t="s">
        <v>58</v>
      </c>
      <c r="E17" s="332" t="s">
        <v>58</v>
      </c>
      <c r="F17" s="332" t="s">
        <v>59</v>
      </c>
      <c r="G17" s="332" t="s">
        <v>59</v>
      </c>
      <c r="H17" s="332" t="s">
        <v>58</v>
      </c>
      <c r="I17" s="332" t="s">
        <v>58</v>
      </c>
      <c r="J17" s="332" t="s">
        <v>59</v>
      </c>
      <c r="K17" s="332" t="s">
        <v>59</v>
      </c>
      <c r="L17" s="333" t="s">
        <v>58</v>
      </c>
      <c r="M17" s="331" t="s">
        <v>58</v>
      </c>
      <c r="N17" s="333" t="s">
        <v>59</v>
      </c>
      <c r="O17" s="331" t="s">
        <v>59</v>
      </c>
      <c r="P17" s="332" t="s">
        <v>59</v>
      </c>
      <c r="Q17" s="332" t="s">
        <v>59</v>
      </c>
      <c r="R17" s="333" t="s">
        <v>59</v>
      </c>
      <c r="S17" s="331" t="s">
        <v>58</v>
      </c>
      <c r="T17" s="332" t="s">
        <v>59</v>
      </c>
      <c r="U17" s="332" t="s">
        <v>59</v>
      </c>
      <c r="V17" s="333" t="s">
        <v>60</v>
      </c>
      <c r="W17" s="331" t="s">
        <v>58</v>
      </c>
      <c r="X17" s="333" t="s">
        <v>60</v>
      </c>
      <c r="Y17" s="226"/>
      <c r="Z17" s="226"/>
      <c r="AA17" s="226"/>
      <c r="AB17" s="153"/>
      <c r="AC17" s="153"/>
      <c r="AD17" s="153"/>
      <c r="AE17" s="153"/>
      <c r="AF17" s="153"/>
      <c r="AG17" s="153"/>
    </row>
    <row r="18" spans="1:33" x14ac:dyDescent="0.25">
      <c r="A18">
        <v>3</v>
      </c>
      <c r="B18" s="164" t="s">
        <v>129</v>
      </c>
      <c r="C18" s="102" t="s">
        <v>91</v>
      </c>
      <c r="D18" s="103" t="s">
        <v>91</v>
      </c>
      <c r="E18" s="103" t="s">
        <v>91</v>
      </c>
      <c r="F18" s="103" t="s">
        <v>91</v>
      </c>
      <c r="G18" s="103" t="s">
        <v>93</v>
      </c>
      <c r="H18" s="103" t="s">
        <v>93</v>
      </c>
      <c r="I18" s="103" t="s">
        <v>95</v>
      </c>
      <c r="J18" s="103" t="s">
        <v>95</v>
      </c>
      <c r="K18" s="103" t="s">
        <v>91</v>
      </c>
      <c r="L18" s="104" t="s">
        <v>91</v>
      </c>
      <c r="M18" s="102" t="s">
        <v>93</v>
      </c>
      <c r="N18" s="104" t="s">
        <v>93</v>
      </c>
      <c r="O18" s="102" t="s">
        <v>92</v>
      </c>
      <c r="P18" s="103" t="s">
        <v>92</v>
      </c>
      <c r="Q18" s="103" t="s">
        <v>92</v>
      </c>
      <c r="R18" s="104" t="s">
        <v>95</v>
      </c>
      <c r="S18" s="102" t="s">
        <v>92</v>
      </c>
      <c r="T18" s="103" t="s">
        <v>92</v>
      </c>
      <c r="U18" s="103" t="s">
        <v>92</v>
      </c>
      <c r="V18" s="104" t="s">
        <v>92</v>
      </c>
      <c r="W18" s="102" t="s">
        <v>95</v>
      </c>
      <c r="X18" s="104" t="s">
        <v>91</v>
      </c>
      <c r="Y18" s="227"/>
      <c r="Z18" s="227"/>
      <c r="AA18" s="227"/>
      <c r="AB18" s="153"/>
      <c r="AC18" s="153"/>
      <c r="AD18" s="153"/>
      <c r="AE18" s="153"/>
      <c r="AF18" s="153"/>
      <c r="AG18" s="153"/>
    </row>
    <row r="19" spans="1:33" x14ac:dyDescent="0.25">
      <c r="B19" s="164"/>
      <c r="C19" s="326" t="s">
        <v>40</v>
      </c>
      <c r="D19" s="327"/>
      <c r="E19" s="327"/>
      <c r="F19" s="327"/>
      <c r="G19" s="327"/>
      <c r="H19" s="327"/>
      <c r="I19" s="327"/>
      <c r="J19" s="327"/>
      <c r="K19" s="327"/>
      <c r="L19" s="328"/>
      <c r="M19" s="329" t="s">
        <v>41</v>
      </c>
      <c r="N19" s="330"/>
      <c r="O19" s="329" t="s">
        <v>42</v>
      </c>
      <c r="P19" s="334"/>
      <c r="Q19" s="334"/>
      <c r="R19" s="330"/>
      <c r="S19" s="326" t="s">
        <v>94</v>
      </c>
      <c r="T19" s="327"/>
      <c r="U19" s="327"/>
      <c r="V19" s="328"/>
      <c r="W19" s="329" t="s">
        <v>43</v>
      </c>
      <c r="X19" s="330"/>
      <c r="Y19" s="183"/>
      <c r="Z19" s="183"/>
      <c r="AA19" s="183"/>
      <c r="AB19" s="153"/>
      <c r="AC19" s="153"/>
      <c r="AD19" s="153"/>
      <c r="AE19" s="153"/>
      <c r="AF19" s="153"/>
      <c r="AG19" s="153"/>
    </row>
    <row r="20" spans="1:33" ht="95.1" customHeight="1" x14ac:dyDescent="0.25">
      <c r="A20">
        <v>4</v>
      </c>
      <c r="B20" s="165" t="str">
        <f>Datensammler!F6</f>
        <v/>
      </c>
      <c r="C20" s="236" t="s">
        <v>246</v>
      </c>
      <c r="D20" s="237" t="s">
        <v>247</v>
      </c>
      <c r="E20" s="237" t="s">
        <v>248</v>
      </c>
      <c r="F20" s="237" t="s">
        <v>249</v>
      </c>
      <c r="G20" s="237" t="s">
        <v>250</v>
      </c>
      <c r="H20" s="237" t="s">
        <v>251</v>
      </c>
      <c r="I20" s="237" t="s">
        <v>252</v>
      </c>
      <c r="J20" s="237" t="s">
        <v>253</v>
      </c>
      <c r="K20" s="237" t="s">
        <v>254</v>
      </c>
      <c r="L20" s="238" t="s">
        <v>255</v>
      </c>
      <c r="M20" s="236" t="s">
        <v>265</v>
      </c>
      <c r="N20" s="238" t="s">
        <v>256</v>
      </c>
      <c r="O20" s="236" t="s">
        <v>257</v>
      </c>
      <c r="P20" s="237" t="s">
        <v>258</v>
      </c>
      <c r="Q20" s="237" t="s">
        <v>259</v>
      </c>
      <c r="R20" s="238" t="s">
        <v>260</v>
      </c>
      <c r="S20" s="344" t="s">
        <v>266</v>
      </c>
      <c r="T20" s="345"/>
      <c r="U20" s="237" t="s">
        <v>261</v>
      </c>
      <c r="V20" s="238" t="s">
        <v>264</v>
      </c>
      <c r="W20" s="236" t="s">
        <v>262</v>
      </c>
      <c r="X20" s="238" t="s">
        <v>263</v>
      </c>
      <c r="Y20" s="187"/>
      <c r="Z20" s="239"/>
      <c r="AA20" s="239"/>
      <c r="AB20" s="239"/>
      <c r="AC20" s="239"/>
      <c r="AD20" s="239"/>
      <c r="AE20" s="239"/>
      <c r="AF20" s="239"/>
      <c r="AG20" s="239"/>
    </row>
    <row r="21" spans="1:33" ht="29.25" customHeight="1" x14ac:dyDescent="0.25">
      <c r="A21">
        <v>5</v>
      </c>
      <c r="B21" s="166" t="s">
        <v>131</v>
      </c>
      <c r="C21" s="190" t="s">
        <v>132</v>
      </c>
      <c r="D21" s="191" t="s">
        <v>232</v>
      </c>
      <c r="E21" s="191" t="s">
        <v>233</v>
      </c>
      <c r="F21" s="191" t="s">
        <v>234</v>
      </c>
      <c r="G21" s="191" t="s">
        <v>175</v>
      </c>
      <c r="H21" s="191" t="s">
        <v>235</v>
      </c>
      <c r="I21" s="191" t="s">
        <v>236</v>
      </c>
      <c r="J21" s="191" t="s">
        <v>237</v>
      </c>
      <c r="K21" s="191" t="s">
        <v>238</v>
      </c>
      <c r="L21" s="192" t="s">
        <v>239</v>
      </c>
      <c r="M21" s="190" t="s">
        <v>65</v>
      </c>
      <c r="N21" s="192" t="s">
        <v>176</v>
      </c>
      <c r="O21" s="190" t="s">
        <v>177</v>
      </c>
      <c r="P21" s="191" t="s">
        <v>90</v>
      </c>
      <c r="Q21" s="191" t="s">
        <v>240</v>
      </c>
      <c r="R21" s="192" t="s">
        <v>241</v>
      </c>
      <c r="S21" s="190" t="s">
        <v>242</v>
      </c>
      <c r="T21" s="191" t="s">
        <v>243</v>
      </c>
      <c r="U21" s="191" t="s">
        <v>178</v>
      </c>
      <c r="V21" s="192" t="s">
        <v>179</v>
      </c>
      <c r="W21" s="190" t="s">
        <v>244</v>
      </c>
      <c r="X21" s="192" t="s">
        <v>245</v>
      </c>
      <c r="Y21" s="228"/>
      <c r="Z21" s="228"/>
      <c r="AA21" s="228"/>
      <c r="AB21" s="153"/>
      <c r="AC21" s="153"/>
      <c r="AD21" s="153"/>
      <c r="AE21" s="153"/>
      <c r="AF21" s="153"/>
      <c r="AG21" s="153"/>
    </row>
    <row r="22" spans="1:33" ht="15" customHeight="1" x14ac:dyDescent="0.25">
      <c r="A22">
        <v>6</v>
      </c>
      <c r="B22" s="166" t="s">
        <v>133</v>
      </c>
      <c r="C22" s="167" t="e">
        <f>C24/(C23*$B$20)</f>
        <v>#VALUE!</v>
      </c>
      <c r="D22" s="193" t="e">
        <f t="shared" ref="D22:W22" si="1">D24/(D23*$B$20)</f>
        <v>#VALUE!</v>
      </c>
      <c r="E22" s="193" t="e">
        <f t="shared" si="1"/>
        <v>#VALUE!</v>
      </c>
      <c r="F22" s="193" t="e">
        <f t="shared" si="1"/>
        <v>#VALUE!</v>
      </c>
      <c r="G22" s="193" t="e">
        <f t="shared" si="1"/>
        <v>#VALUE!</v>
      </c>
      <c r="H22" s="193" t="e">
        <f t="shared" si="1"/>
        <v>#VALUE!</v>
      </c>
      <c r="I22" s="193" t="e">
        <f t="shared" si="1"/>
        <v>#VALUE!</v>
      </c>
      <c r="J22" s="193" t="e">
        <f t="shared" si="1"/>
        <v>#VALUE!</v>
      </c>
      <c r="K22" s="193" t="e">
        <f t="shared" si="1"/>
        <v>#VALUE!</v>
      </c>
      <c r="L22" s="194" t="e">
        <f t="shared" si="1"/>
        <v>#VALUE!</v>
      </c>
      <c r="M22" s="167" t="e">
        <f t="shared" si="1"/>
        <v>#VALUE!</v>
      </c>
      <c r="N22" s="194" t="e">
        <f t="shared" si="1"/>
        <v>#VALUE!</v>
      </c>
      <c r="O22" s="167" t="e">
        <f t="shared" si="1"/>
        <v>#VALUE!</v>
      </c>
      <c r="P22" s="193" t="e">
        <f t="shared" si="1"/>
        <v>#VALUE!</v>
      </c>
      <c r="Q22" s="193" t="e">
        <f t="shared" si="1"/>
        <v>#VALUE!</v>
      </c>
      <c r="R22" s="194" t="e">
        <f t="shared" si="1"/>
        <v>#VALUE!</v>
      </c>
      <c r="S22" s="167" t="e">
        <f t="shared" si="1"/>
        <v>#VALUE!</v>
      </c>
      <c r="T22" s="193" t="e">
        <f t="shared" si="1"/>
        <v>#VALUE!</v>
      </c>
      <c r="U22" s="193" t="e">
        <f t="shared" si="1"/>
        <v>#VALUE!</v>
      </c>
      <c r="V22" s="194" t="e">
        <f t="shared" si="1"/>
        <v>#VALUE!</v>
      </c>
      <c r="W22" s="167" t="e">
        <f t="shared" si="1"/>
        <v>#VALUE!</v>
      </c>
      <c r="X22" s="194" t="e">
        <f>X24/(X23*$B$20)</f>
        <v>#VALUE!</v>
      </c>
      <c r="Y22" s="229"/>
      <c r="Z22" s="229"/>
      <c r="AA22" s="229"/>
    </row>
    <row r="23" spans="1:33" x14ac:dyDescent="0.25">
      <c r="A23">
        <v>7</v>
      </c>
      <c r="B23" s="164" t="s">
        <v>39</v>
      </c>
      <c r="C23" s="168">
        <v>1</v>
      </c>
      <c r="D23" s="169">
        <v>1</v>
      </c>
      <c r="E23" s="169">
        <v>1</v>
      </c>
      <c r="F23" s="169">
        <v>1</v>
      </c>
      <c r="G23" s="169">
        <v>1</v>
      </c>
      <c r="H23" s="169">
        <v>1</v>
      </c>
      <c r="I23" s="169">
        <v>1</v>
      </c>
      <c r="J23" s="169">
        <v>1</v>
      </c>
      <c r="K23" s="169">
        <v>1</v>
      </c>
      <c r="L23" s="170">
        <v>1</v>
      </c>
      <c r="M23" s="168">
        <v>3</v>
      </c>
      <c r="N23" s="170">
        <v>2</v>
      </c>
      <c r="O23" s="168">
        <v>1</v>
      </c>
      <c r="P23" s="169">
        <v>2</v>
      </c>
      <c r="Q23" s="169">
        <v>1</v>
      </c>
      <c r="R23" s="170">
        <v>2</v>
      </c>
      <c r="S23" s="168">
        <v>1</v>
      </c>
      <c r="T23" s="169">
        <v>1</v>
      </c>
      <c r="U23" s="169">
        <v>1</v>
      </c>
      <c r="V23" s="170">
        <v>2</v>
      </c>
      <c r="W23" s="168">
        <v>2</v>
      </c>
      <c r="X23" s="170">
        <v>2</v>
      </c>
      <c r="Y23" s="230"/>
      <c r="Z23" s="230"/>
      <c r="AA23" s="230"/>
    </row>
    <row r="24" spans="1:33" x14ac:dyDescent="0.25">
      <c r="A24">
        <v>8</v>
      </c>
      <c r="B24" s="164" t="s">
        <v>5</v>
      </c>
      <c r="C24" s="232" t="str">
        <f>Datensammler!F26</f>
        <v/>
      </c>
      <c r="D24" s="233" t="str">
        <f>Datensammler!F27</f>
        <v/>
      </c>
      <c r="E24" s="233" t="str">
        <f>Datensammler!F28</f>
        <v/>
      </c>
      <c r="F24" s="233" t="str">
        <f>Datensammler!F29</f>
        <v/>
      </c>
      <c r="G24" s="233" t="str">
        <f>Datensammler!F30</f>
        <v/>
      </c>
      <c r="H24" s="233" t="str">
        <f>Datensammler!F31</f>
        <v/>
      </c>
      <c r="I24" s="233" t="str">
        <f>Datensammler!F32</f>
        <v/>
      </c>
      <c r="J24" s="233" t="str">
        <f>Datensammler!F33</f>
        <v/>
      </c>
      <c r="K24" s="233" t="str">
        <f>Datensammler!F34</f>
        <v/>
      </c>
      <c r="L24" s="234" t="str">
        <f>Datensammler!F35</f>
        <v/>
      </c>
      <c r="M24" s="232" t="str">
        <f>Datensammler!F36</f>
        <v/>
      </c>
      <c r="N24" s="234" t="str">
        <f>Datensammler!F37</f>
        <v/>
      </c>
      <c r="O24" s="232" t="str">
        <f>Datensammler!F38</f>
        <v/>
      </c>
      <c r="P24" s="233" t="str">
        <f>Datensammler!F39</f>
        <v/>
      </c>
      <c r="Q24" s="233" t="str">
        <f>Datensammler!F40</f>
        <v/>
      </c>
      <c r="R24" s="234" t="str">
        <f>Datensammler!F41</f>
        <v/>
      </c>
      <c r="S24" s="232" t="str">
        <f>Datensammler!F42</f>
        <v/>
      </c>
      <c r="T24" s="233" t="str">
        <f>Datensammler!F43</f>
        <v/>
      </c>
      <c r="U24" s="233" t="str">
        <f>Datensammler!F44</f>
        <v/>
      </c>
      <c r="V24" s="234" t="str">
        <f>Datensammler!F45</f>
        <v/>
      </c>
      <c r="W24" s="232" t="str">
        <f>Datensammler!F46</f>
        <v/>
      </c>
      <c r="X24" s="234" t="str">
        <f>Datensammler!F47</f>
        <v/>
      </c>
      <c r="Y24" s="156"/>
      <c r="Z24" s="156"/>
      <c r="AA24" s="156"/>
    </row>
    <row r="25" spans="1:33" x14ac:dyDescent="0.25">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row>
    <row r="27" spans="1:33" x14ac:dyDescent="0.25">
      <c r="C27" s="163" t="s">
        <v>96</v>
      </c>
      <c r="D27" s="163" t="s">
        <v>185</v>
      </c>
      <c r="E27" s="163" t="s">
        <v>186</v>
      </c>
      <c r="F27" s="163" t="s">
        <v>187</v>
      </c>
      <c r="G27" s="163" t="s">
        <v>157</v>
      </c>
      <c r="H27" s="163" t="s">
        <v>61</v>
      </c>
      <c r="I27" s="163" t="s">
        <v>188</v>
      </c>
      <c r="J27" s="163" t="s">
        <v>189</v>
      </c>
      <c r="K27" s="163" t="s">
        <v>158</v>
      </c>
      <c r="L27" s="163" t="s">
        <v>190</v>
      </c>
      <c r="M27" s="163" t="s">
        <v>62</v>
      </c>
      <c r="N27" s="163" t="s">
        <v>63</v>
      </c>
      <c r="O27" s="163" t="s">
        <v>159</v>
      </c>
      <c r="P27" s="163" t="s">
        <v>66</v>
      </c>
      <c r="Q27" s="163" t="s">
        <v>97</v>
      </c>
      <c r="R27" s="163" t="s">
        <v>191</v>
      </c>
      <c r="S27" s="163" t="s">
        <v>192</v>
      </c>
      <c r="T27" s="163" t="s">
        <v>193</v>
      </c>
      <c r="U27" s="163" t="s">
        <v>98</v>
      </c>
      <c r="V27" s="163" t="s">
        <v>160</v>
      </c>
      <c r="W27" s="163" t="s">
        <v>99</v>
      </c>
      <c r="X27" s="163" t="s">
        <v>64</v>
      </c>
      <c r="Y27" s="231"/>
      <c r="Z27" s="231"/>
      <c r="AA27" s="227"/>
      <c r="AB27" s="227"/>
    </row>
    <row r="28" spans="1:33" ht="24" x14ac:dyDescent="0.25">
      <c r="C28" s="173" t="str">
        <f>C27&amp;CHAR(10)&amp;"AFB "&amp;C17</f>
        <v>1a
AFB I</v>
      </c>
      <c r="D28" s="173" t="str">
        <f t="shared" ref="D28:X28" si="2">D27&amp;CHAR(10)&amp;"AFB "&amp;D17</f>
        <v>1b (1)
AFB I</v>
      </c>
      <c r="E28" s="173" t="str">
        <f t="shared" si="2"/>
        <v>1b (2)
AFB I</v>
      </c>
      <c r="F28" s="173" t="str">
        <f t="shared" si="2"/>
        <v>1c
AFB II</v>
      </c>
      <c r="G28" s="173" t="str">
        <f t="shared" si="2"/>
        <v>1d
AFB II</v>
      </c>
      <c r="H28" s="173" t="str">
        <f t="shared" si="2"/>
        <v>1e
AFB I</v>
      </c>
      <c r="I28" s="173" t="str">
        <f t="shared" si="2"/>
        <v>1f (1)
AFB I</v>
      </c>
      <c r="J28" s="173" t="str">
        <f t="shared" si="2"/>
        <v>1f (2)
AFB II</v>
      </c>
      <c r="K28" s="173" t="str">
        <f t="shared" si="2"/>
        <v>1g
AFB II</v>
      </c>
      <c r="L28" s="173" t="str">
        <f t="shared" si="2"/>
        <v>1h
AFB I</v>
      </c>
      <c r="M28" s="173" t="str">
        <f t="shared" si="2"/>
        <v>2a
AFB I</v>
      </c>
      <c r="N28" s="173" t="str">
        <f t="shared" si="2"/>
        <v>2b
AFB II</v>
      </c>
      <c r="O28" s="173" t="str">
        <f t="shared" si="2"/>
        <v>3a
AFB II</v>
      </c>
      <c r="P28" s="173" t="str">
        <f t="shared" si="2"/>
        <v>3b
AFB II</v>
      </c>
      <c r="Q28" s="173" t="str">
        <f t="shared" si="2"/>
        <v>3c
AFB II</v>
      </c>
      <c r="R28" s="173" t="str">
        <f t="shared" si="2"/>
        <v>3d
AFB II</v>
      </c>
      <c r="S28" s="173" t="str">
        <f t="shared" si="2"/>
        <v>4a-1
AFB I</v>
      </c>
      <c r="T28" s="173" t="str">
        <f t="shared" si="2"/>
        <v>4a-2
AFB II</v>
      </c>
      <c r="U28" s="173" t="str">
        <f t="shared" si="2"/>
        <v>4b
AFB II</v>
      </c>
      <c r="V28" s="173" t="str">
        <f t="shared" si="2"/>
        <v>4c
AFB III</v>
      </c>
      <c r="W28" s="173" t="str">
        <f t="shared" si="2"/>
        <v>5a
AFB I</v>
      </c>
      <c r="X28" s="173" t="str">
        <f t="shared" si="2"/>
        <v>5b
AFB III</v>
      </c>
      <c r="Y28" s="173"/>
      <c r="Z28" s="173"/>
      <c r="AA28" s="173"/>
      <c r="AB28" s="173"/>
    </row>
    <row r="31" spans="1:33" x14ac:dyDescent="0.25">
      <c r="B31" s="154" t="s">
        <v>134</v>
      </c>
    </row>
    <row r="32" spans="1:33" x14ac:dyDescent="0.25">
      <c r="B32" s="154"/>
      <c r="D32" s="335" t="s">
        <v>163</v>
      </c>
      <c r="E32" s="335" t="s">
        <v>164</v>
      </c>
      <c r="F32" s="335" t="s">
        <v>165</v>
      </c>
      <c r="G32" s="335" t="s">
        <v>166</v>
      </c>
      <c r="H32" s="335" t="s">
        <v>171</v>
      </c>
      <c r="I32" s="335" t="s">
        <v>116</v>
      </c>
      <c r="J32" s="335" t="s">
        <v>128</v>
      </c>
    </row>
    <row r="33" spans="2:36" x14ac:dyDescent="0.25">
      <c r="C33" s="320" t="s">
        <v>135</v>
      </c>
      <c r="D33" s="321"/>
      <c r="E33" s="321"/>
      <c r="F33" s="321"/>
      <c r="G33" s="321"/>
      <c r="H33" s="321"/>
      <c r="I33" s="321"/>
      <c r="J33" s="321"/>
      <c r="K33" s="174"/>
      <c r="L33" s="183"/>
      <c r="M33" s="183"/>
      <c r="N33" s="183"/>
      <c r="O33" s="183"/>
      <c r="S33" s="163" t="s">
        <v>91</v>
      </c>
      <c r="T33">
        <f>COUNTIF($C$18:$X$18,S33)</f>
        <v>7</v>
      </c>
    </row>
    <row r="34" spans="2:36" ht="57" x14ac:dyDescent="0.25">
      <c r="B34">
        <v>5</v>
      </c>
      <c r="C34" s="175" t="s">
        <v>136</v>
      </c>
      <c r="D34" s="176" t="s">
        <v>246</v>
      </c>
      <c r="E34" s="176" t="s">
        <v>270</v>
      </c>
      <c r="F34" s="176" t="s">
        <v>180</v>
      </c>
      <c r="G34" s="176" t="s">
        <v>268</v>
      </c>
      <c r="H34" s="176" t="s">
        <v>254</v>
      </c>
      <c r="I34" s="176" t="s">
        <v>267</v>
      </c>
      <c r="J34" s="337" t="s">
        <v>263</v>
      </c>
      <c r="K34" s="340"/>
      <c r="L34" s="187"/>
      <c r="M34" s="187"/>
      <c r="N34" s="187"/>
      <c r="O34" s="187"/>
      <c r="R34" s="177" t="s">
        <v>39</v>
      </c>
      <c r="S34" s="163">
        <f>SUMIF($C$18:$AA$18,S33,$C$23:$AA$23)</f>
        <v>8</v>
      </c>
      <c r="X34" s="187"/>
      <c r="Y34" s="187"/>
      <c r="Z34" s="187"/>
      <c r="AA34" s="187"/>
      <c r="AB34" s="187"/>
      <c r="AC34" s="187"/>
      <c r="AD34" s="187"/>
      <c r="AE34" s="187"/>
      <c r="AF34" s="187"/>
      <c r="AG34" s="187"/>
      <c r="AH34" s="187"/>
      <c r="AI34" s="187"/>
      <c r="AJ34" s="153"/>
    </row>
    <row r="35" spans="2:36" ht="29.25" customHeight="1" x14ac:dyDescent="0.25">
      <c r="B35">
        <v>6</v>
      </c>
      <c r="C35" s="178" t="s">
        <v>137</v>
      </c>
      <c r="D35" s="176" t="str">
        <f t="shared" ref="D34:O36" si="3">HLOOKUP(D$32,$C$16:$AB$22,$B35,0)</f>
        <v>1a
AFB I</v>
      </c>
      <c r="E35" s="176" t="str">
        <f t="shared" si="3"/>
        <v>1b (1)
AFB I</v>
      </c>
      <c r="F35" s="176" t="str">
        <f t="shared" si="3"/>
        <v>1b (2)
AFB I</v>
      </c>
      <c r="G35" s="176" t="str">
        <f t="shared" si="3"/>
        <v>1c
AFB II</v>
      </c>
      <c r="H35" s="176" t="str">
        <f t="shared" si="3"/>
        <v>1g
AFB II</v>
      </c>
      <c r="I35" s="176" t="str">
        <f t="shared" si="3"/>
        <v>1h
AFB I</v>
      </c>
      <c r="J35" s="337" t="str">
        <f t="shared" si="3"/>
        <v>5b
AFB III</v>
      </c>
      <c r="K35" s="340"/>
      <c r="L35" s="187"/>
      <c r="M35" s="187"/>
      <c r="N35" s="187"/>
      <c r="O35" s="187"/>
      <c r="R35" s="177" t="s">
        <v>5</v>
      </c>
      <c r="S35" s="163">
        <f>SUMIF($C$18:$AA$18,S33,$C$24:$AA$24)</f>
        <v>0</v>
      </c>
    </row>
    <row r="36" spans="2:36" x14ac:dyDescent="0.25">
      <c r="B36">
        <v>7</v>
      </c>
      <c r="C36" s="179" t="e">
        <f>S36</f>
        <v>#VALUE!</v>
      </c>
      <c r="D36" s="180" t="e">
        <f t="shared" si="3"/>
        <v>#VALUE!</v>
      </c>
      <c r="E36" s="180" t="e">
        <f t="shared" si="3"/>
        <v>#VALUE!</v>
      </c>
      <c r="F36" s="180" t="e">
        <f t="shared" si="3"/>
        <v>#VALUE!</v>
      </c>
      <c r="G36" s="180" t="e">
        <f t="shared" si="3"/>
        <v>#VALUE!</v>
      </c>
      <c r="H36" s="180" t="e">
        <f t="shared" si="3"/>
        <v>#VALUE!</v>
      </c>
      <c r="I36" s="180" t="e">
        <f t="shared" si="3"/>
        <v>#VALUE!</v>
      </c>
      <c r="J36" s="181" t="e">
        <f t="shared" si="3"/>
        <v>#VALUE!</v>
      </c>
      <c r="K36" s="341"/>
      <c r="L36" s="186"/>
      <c r="M36" s="186"/>
      <c r="N36" s="186"/>
      <c r="O36" s="186"/>
      <c r="R36" s="177" t="s">
        <v>138</v>
      </c>
      <c r="S36" s="182" t="e">
        <f>S35/(S34*$B$20)</f>
        <v>#VALUE!</v>
      </c>
    </row>
    <row r="39" spans="2:36" x14ac:dyDescent="0.25">
      <c r="D39" s="335" t="s">
        <v>167</v>
      </c>
      <c r="E39" s="335" t="s">
        <v>168</v>
      </c>
      <c r="F39" s="335" t="s">
        <v>117</v>
      </c>
      <c r="G39" s="335" t="s">
        <v>118</v>
      </c>
      <c r="H39" s="338"/>
      <c r="M39" s="163"/>
      <c r="N39" s="163"/>
      <c r="O39" s="163"/>
    </row>
    <row r="40" spans="2:36" x14ac:dyDescent="0.25">
      <c r="C40" s="322" t="s">
        <v>139</v>
      </c>
      <c r="D40" s="323"/>
      <c r="E40" s="323"/>
      <c r="F40" s="323"/>
      <c r="G40" s="339"/>
      <c r="H40" s="174"/>
      <c r="I40" s="183"/>
      <c r="J40" s="183"/>
      <c r="K40" s="183"/>
      <c r="L40" s="183"/>
      <c r="M40" s="183"/>
      <c r="N40" s="183"/>
      <c r="O40" s="183"/>
      <c r="S40" s="163" t="s">
        <v>93</v>
      </c>
      <c r="T40">
        <f>COUNTIF($C$18:$X$18,S40)</f>
        <v>4</v>
      </c>
    </row>
    <row r="41" spans="2:36" ht="68.25" x14ac:dyDescent="0.25">
      <c r="B41">
        <v>5</v>
      </c>
      <c r="C41" s="175" t="s">
        <v>140</v>
      </c>
      <c r="D41" s="176" t="s">
        <v>250</v>
      </c>
      <c r="E41" s="176" t="s">
        <v>269</v>
      </c>
      <c r="F41" s="176" t="s">
        <v>265</v>
      </c>
      <c r="G41" s="337" t="s">
        <v>256</v>
      </c>
      <c r="H41" s="184"/>
      <c r="I41" s="185"/>
      <c r="J41" s="185"/>
      <c r="K41" s="185"/>
      <c r="L41" s="185"/>
      <c r="M41" s="185"/>
      <c r="N41" s="185"/>
      <c r="O41" s="185"/>
      <c r="R41" s="177" t="s">
        <v>39</v>
      </c>
      <c r="S41" s="163">
        <f>SUMIF($C$18:$AA$18,S40,$C$23:$AA$23)</f>
        <v>7</v>
      </c>
    </row>
    <row r="42" spans="2:36" ht="24" customHeight="1" x14ac:dyDescent="0.25">
      <c r="B42">
        <v>6</v>
      </c>
      <c r="C42" s="178" t="s">
        <v>137</v>
      </c>
      <c r="D42" s="176" t="str">
        <f t="shared" ref="D41:H43" si="4">HLOOKUP(D$39,$C$16:$AB$22,$B42,0)</f>
        <v>1d
AFB II</v>
      </c>
      <c r="E42" s="176" t="str">
        <f t="shared" si="4"/>
        <v>1e
AFB I</v>
      </c>
      <c r="F42" s="176" t="str">
        <f t="shared" si="4"/>
        <v>2a
AFB I</v>
      </c>
      <c r="G42" s="337" t="str">
        <f t="shared" si="4"/>
        <v>2b
AFB II</v>
      </c>
      <c r="H42" s="184"/>
      <c r="I42" s="185"/>
      <c r="J42" s="185"/>
      <c r="K42" s="185"/>
      <c r="L42" s="185"/>
      <c r="M42" s="185"/>
      <c r="N42" s="185"/>
      <c r="O42" s="185"/>
      <c r="R42" s="177" t="s">
        <v>5</v>
      </c>
      <c r="S42" s="163">
        <f>SUMIF($C$18:$AA$18,S40,$C$24:$AA$24)</f>
        <v>0</v>
      </c>
    </row>
    <row r="43" spans="2:36" x14ac:dyDescent="0.25">
      <c r="B43">
        <v>7</v>
      </c>
      <c r="C43" s="179" t="e">
        <f>S43</f>
        <v>#VALUE!</v>
      </c>
      <c r="D43" s="180" t="e">
        <f t="shared" si="4"/>
        <v>#VALUE!</v>
      </c>
      <c r="E43" s="180" t="e">
        <f t="shared" si="4"/>
        <v>#VALUE!</v>
      </c>
      <c r="F43" s="180" t="e">
        <f t="shared" si="4"/>
        <v>#VALUE!</v>
      </c>
      <c r="G43" s="181" t="e">
        <f t="shared" si="4"/>
        <v>#VALUE!</v>
      </c>
      <c r="H43" s="240"/>
      <c r="I43" s="241"/>
      <c r="J43" s="241"/>
      <c r="K43" s="241"/>
      <c r="L43" s="241"/>
      <c r="M43" s="186"/>
      <c r="N43" s="186"/>
      <c r="O43" s="186"/>
      <c r="R43" s="177" t="s">
        <v>138</v>
      </c>
      <c r="S43" s="182" t="e">
        <f>S42/(S41*$B$20)</f>
        <v>#VALUE!</v>
      </c>
    </row>
    <row r="45" spans="2:36" ht="16.5" customHeight="1" x14ac:dyDescent="0.25">
      <c r="D45" s="163"/>
      <c r="E45" s="163"/>
      <c r="F45" s="163"/>
      <c r="G45" s="163"/>
      <c r="H45" s="163"/>
    </row>
    <row r="46" spans="2:36" x14ac:dyDescent="0.25">
      <c r="B46" s="154"/>
      <c r="D46" s="335" t="s">
        <v>169</v>
      </c>
      <c r="E46" s="335" t="s">
        <v>170</v>
      </c>
      <c r="F46" s="163" t="s">
        <v>122</v>
      </c>
      <c r="G46" s="163" t="s">
        <v>127</v>
      </c>
      <c r="H46" s="163"/>
      <c r="I46" s="156"/>
      <c r="J46" s="156"/>
      <c r="K46" s="156"/>
      <c r="L46" s="156"/>
    </row>
    <row r="47" spans="2:36" x14ac:dyDescent="0.25">
      <c r="C47" s="324" t="s">
        <v>141</v>
      </c>
      <c r="D47" s="325"/>
      <c r="E47" s="325"/>
      <c r="F47" s="325"/>
      <c r="G47" s="325"/>
      <c r="H47" s="183"/>
      <c r="I47" s="183"/>
      <c r="J47" s="183"/>
      <c r="K47" s="183"/>
      <c r="L47" s="183"/>
      <c r="S47" s="163" t="s">
        <v>95</v>
      </c>
      <c r="T47">
        <f>COUNTIF($C$18:$X$18,S47)</f>
        <v>4</v>
      </c>
    </row>
    <row r="48" spans="2:36" ht="57" x14ac:dyDescent="0.25">
      <c r="B48">
        <v>5</v>
      </c>
      <c r="C48" s="175" t="s">
        <v>276</v>
      </c>
      <c r="D48" s="176" t="s">
        <v>252</v>
      </c>
      <c r="E48" s="176" t="s">
        <v>253</v>
      </c>
      <c r="F48" s="176" t="s">
        <v>260</v>
      </c>
      <c r="G48" s="176" t="s">
        <v>271</v>
      </c>
      <c r="H48" s="187"/>
      <c r="I48" s="187"/>
      <c r="J48" s="187"/>
      <c r="K48" s="187"/>
      <c r="L48" s="187"/>
      <c r="R48" s="177" t="s">
        <v>39</v>
      </c>
      <c r="S48" s="163">
        <f>SUMIF($C$18:$AA$18,S47,$C$23:$AA$23)</f>
        <v>6</v>
      </c>
    </row>
    <row r="49" spans="2:20" ht="27" customHeight="1" x14ac:dyDescent="0.25">
      <c r="B49">
        <v>6</v>
      </c>
      <c r="C49" s="178" t="s">
        <v>137</v>
      </c>
      <c r="D49" s="176" t="str">
        <f t="shared" ref="D48:G50" si="5">HLOOKUP(D$46,$C$16:$AB$22,$B49,0)</f>
        <v>1f (1)
AFB I</v>
      </c>
      <c r="E49" s="176" t="str">
        <f t="shared" si="5"/>
        <v>1f (2)
AFB II</v>
      </c>
      <c r="F49" s="176" t="str">
        <f t="shared" si="5"/>
        <v>3d
AFB II</v>
      </c>
      <c r="G49" s="176" t="str">
        <f t="shared" si="5"/>
        <v>5a
AFB I</v>
      </c>
      <c r="H49" s="187"/>
      <c r="I49" s="187"/>
      <c r="J49" s="187"/>
      <c r="K49" s="187"/>
      <c r="L49" s="187"/>
      <c r="R49" s="177" t="s">
        <v>5</v>
      </c>
      <c r="S49" s="163">
        <f>SUMIF($C$18:$AA$18,S47,$C$24:$AA$24)</f>
        <v>0</v>
      </c>
    </row>
    <row r="50" spans="2:20" x14ac:dyDescent="0.25">
      <c r="B50">
        <v>7</v>
      </c>
      <c r="C50" s="179" t="e">
        <f>S50</f>
        <v>#VALUE!</v>
      </c>
      <c r="D50" s="180" t="e">
        <f t="shared" si="5"/>
        <v>#VALUE!</v>
      </c>
      <c r="E50" s="180" t="e">
        <f t="shared" si="5"/>
        <v>#VALUE!</v>
      </c>
      <c r="F50" s="180" t="e">
        <f t="shared" si="5"/>
        <v>#VALUE!</v>
      </c>
      <c r="G50" s="180" t="e">
        <f t="shared" si="5"/>
        <v>#VALUE!</v>
      </c>
      <c r="H50" s="186"/>
      <c r="I50" s="186"/>
      <c r="J50" s="186"/>
      <c r="K50" s="186"/>
      <c r="L50" s="186"/>
      <c r="R50" s="177" t="s">
        <v>138</v>
      </c>
      <c r="S50" s="182" t="e">
        <f>S49/(S48*$B$20)</f>
        <v>#VALUE!</v>
      </c>
    </row>
    <row r="53" spans="2:20" x14ac:dyDescent="0.25">
      <c r="B53" s="154"/>
      <c r="D53" s="335" t="s">
        <v>119</v>
      </c>
      <c r="E53" s="335" t="s">
        <v>120</v>
      </c>
      <c r="F53" s="335" t="s">
        <v>121</v>
      </c>
      <c r="G53" s="335" t="s">
        <v>123</v>
      </c>
      <c r="H53" s="335" t="s">
        <v>124</v>
      </c>
      <c r="I53" s="335" t="s">
        <v>125</v>
      </c>
      <c r="J53" s="335" t="s">
        <v>126</v>
      </c>
    </row>
    <row r="54" spans="2:20" x14ac:dyDescent="0.25">
      <c r="C54" s="342" t="s">
        <v>142</v>
      </c>
      <c r="D54" s="343"/>
      <c r="E54" s="343"/>
      <c r="F54" s="343"/>
      <c r="G54" s="343"/>
      <c r="H54" s="343"/>
      <c r="I54" s="343"/>
      <c r="J54" s="343"/>
      <c r="S54" t="s">
        <v>92</v>
      </c>
      <c r="T54">
        <f>COUNTIF($C$18:$X$18,S54)</f>
        <v>7</v>
      </c>
    </row>
    <row r="55" spans="2:20" ht="57" x14ac:dyDescent="0.25">
      <c r="B55">
        <v>5</v>
      </c>
      <c r="C55" s="175" t="s">
        <v>143</v>
      </c>
      <c r="D55" s="176" t="s">
        <v>272</v>
      </c>
      <c r="E55" s="176" t="s">
        <v>273</v>
      </c>
      <c r="F55" s="176" t="s">
        <v>274</v>
      </c>
      <c r="G55" s="346" t="s">
        <v>266</v>
      </c>
      <c r="H55" s="347"/>
      <c r="I55" s="176" t="s">
        <v>261</v>
      </c>
      <c r="J55" s="176" t="s">
        <v>275</v>
      </c>
      <c r="R55" s="177" t="s">
        <v>39</v>
      </c>
      <c r="S55" s="163">
        <f>SUMIF($C$18:$AA$18,S54,$C$23:$AA$23)</f>
        <v>9</v>
      </c>
    </row>
    <row r="56" spans="2:20" ht="23.25" x14ac:dyDescent="0.25">
      <c r="B56">
        <v>6</v>
      </c>
      <c r="C56" s="178" t="s">
        <v>137</v>
      </c>
      <c r="D56" s="176" t="str">
        <f t="shared" ref="D55:J57" si="6">HLOOKUP(D$53,$C$16:$AB$22,$B56,0)</f>
        <v>3a
AFB II</v>
      </c>
      <c r="E56" s="176" t="str">
        <f t="shared" si="6"/>
        <v>3b
AFB II</v>
      </c>
      <c r="F56" s="176" t="str">
        <f t="shared" si="6"/>
        <v>3c
AFB II</v>
      </c>
      <c r="G56" s="176" t="str">
        <f t="shared" si="6"/>
        <v>4a-1
AFB I</v>
      </c>
      <c r="H56" s="176" t="str">
        <f t="shared" si="6"/>
        <v>4a-2
AFB II</v>
      </c>
      <c r="I56" s="176" t="str">
        <f t="shared" si="6"/>
        <v>4b
AFB II</v>
      </c>
      <c r="J56" s="176" t="str">
        <f t="shared" si="6"/>
        <v>4c
AFB III</v>
      </c>
      <c r="R56" s="177" t="s">
        <v>5</v>
      </c>
      <c r="S56" s="163">
        <f>SUMIF($C$18:$AA$18,S54,$C$24:$AA$24)</f>
        <v>0</v>
      </c>
    </row>
    <row r="57" spans="2:20" x14ac:dyDescent="0.25">
      <c r="B57">
        <v>7</v>
      </c>
      <c r="C57" s="179" t="e">
        <f>S57</f>
        <v>#VALUE!</v>
      </c>
      <c r="D57" s="180" t="e">
        <f t="shared" si="6"/>
        <v>#VALUE!</v>
      </c>
      <c r="E57" s="181" t="e">
        <f t="shared" si="6"/>
        <v>#VALUE!</v>
      </c>
      <c r="F57" s="181" t="e">
        <f t="shared" si="6"/>
        <v>#VALUE!</v>
      </c>
      <c r="G57" s="181" t="e">
        <f t="shared" si="6"/>
        <v>#VALUE!</v>
      </c>
      <c r="H57" s="181" t="e">
        <f t="shared" si="6"/>
        <v>#VALUE!</v>
      </c>
      <c r="I57" s="181" t="e">
        <f t="shared" si="6"/>
        <v>#VALUE!</v>
      </c>
      <c r="J57" s="181" t="e">
        <f t="shared" si="6"/>
        <v>#VALUE!</v>
      </c>
      <c r="R57" s="177" t="s">
        <v>138</v>
      </c>
      <c r="S57" s="182" t="e">
        <f>S56/(S55*$B$20)</f>
        <v>#VALUE!</v>
      </c>
    </row>
    <row r="63" spans="2:20" x14ac:dyDescent="0.25">
      <c r="B63" s="154" t="s">
        <v>144</v>
      </c>
    </row>
    <row r="64" spans="2:20" x14ac:dyDescent="0.25">
      <c r="D64" s="163" t="s">
        <v>58</v>
      </c>
      <c r="E64" s="163" t="s">
        <v>59</v>
      </c>
      <c r="F64" s="163" t="s">
        <v>60</v>
      </c>
    </row>
    <row r="65" spans="3:15" x14ac:dyDescent="0.25">
      <c r="C65" s="177" t="s">
        <v>39</v>
      </c>
      <c r="D65" s="163">
        <f>SUMIF($C$17:$AA$17,D64,$C$23:$AA$23)</f>
        <v>12</v>
      </c>
      <c r="E65" s="163">
        <f>SUMIF($C$17:$AA$17,E64,$C$23:$AA$23)</f>
        <v>14</v>
      </c>
      <c r="F65" s="163">
        <f>SUMIF($C$17:$AA$17,F64,$C$23:$AA$23)</f>
        <v>4</v>
      </c>
    </row>
    <row r="66" spans="3:15" x14ac:dyDescent="0.25">
      <c r="C66" s="177" t="s">
        <v>5</v>
      </c>
      <c r="D66" s="163">
        <f>SUMIF($C$17:$AA$17,D64,$C$24:$AA$24)</f>
        <v>0</v>
      </c>
      <c r="E66" s="163">
        <f>SUMIF($C$17:$AA$17,E64,$C$24:$AA$24)</f>
        <v>0</v>
      </c>
      <c r="F66" s="163">
        <f>SUMIF($C$17:$AA$17,F64,$C$24:$AA$24)</f>
        <v>0</v>
      </c>
    </row>
    <row r="67" spans="3:15" x14ac:dyDescent="0.25">
      <c r="C67" s="177"/>
      <c r="D67" s="163" t="s">
        <v>145</v>
      </c>
      <c r="E67" s="163" t="s">
        <v>146</v>
      </c>
      <c r="F67" s="163" t="s">
        <v>147</v>
      </c>
    </row>
    <row r="68" spans="3:15" x14ac:dyDescent="0.25">
      <c r="C68" s="177" t="s">
        <v>138</v>
      </c>
      <c r="D68" s="182" t="e">
        <f>D66/(D65*$B$20)</f>
        <v>#VALUE!</v>
      </c>
      <c r="E68" s="182" t="e">
        <f t="shared" ref="E68:F68" si="7">E66/(E65*$B$20)</f>
        <v>#VALUE!</v>
      </c>
      <c r="F68" s="182" t="e">
        <f t="shared" si="7"/>
        <v>#VALUE!</v>
      </c>
    </row>
    <row r="71" spans="3:15" x14ac:dyDescent="0.25">
      <c r="C71" t="s">
        <v>181</v>
      </c>
    </row>
    <row r="72" spans="3:15" x14ac:dyDescent="0.25">
      <c r="C72" s="320" t="s">
        <v>135</v>
      </c>
      <c r="D72" s="321"/>
      <c r="E72" s="321"/>
      <c r="F72" s="321"/>
      <c r="G72" s="321"/>
      <c r="H72" s="321"/>
      <c r="I72" s="321"/>
      <c r="J72" s="321"/>
      <c r="K72" s="322" t="s">
        <v>139</v>
      </c>
      <c r="L72" s="323"/>
      <c r="M72" s="323"/>
      <c r="N72" s="323"/>
      <c r="O72" s="339"/>
    </row>
    <row r="73" spans="3:15" ht="90.75" x14ac:dyDescent="0.25">
      <c r="C73" s="175" t="str">
        <f>C34</f>
        <v>Zahlen
und
Größen</v>
      </c>
      <c r="D73" s="175" t="str">
        <f t="shared" ref="D73:J73" si="8">D34</f>
        <v>Größen-
angaben
vergleichen</v>
      </c>
      <c r="E73" s="175" t="str">
        <f t="shared" si="8"/>
        <v>Summe
von na-
türlichen
Zahlen
berechnen</v>
      </c>
      <c r="F73" s="175" t="str">
        <f t="shared" si="8"/>
        <v>gebro-
chene
Zahlen
addieren</v>
      </c>
      <c r="G73" s="175" t="str">
        <f t="shared" si="8"/>
        <v>vom
Produkt
auf
Faktoren
schließen</v>
      </c>
      <c r="H73" s="175" t="str">
        <f t="shared" si="8"/>
        <v>Gleichung
lösen</v>
      </c>
      <c r="I73" s="175" t="str">
        <f t="shared" si="8"/>
        <v>gebro-
chene
Zahl
runden</v>
      </c>
      <c r="J73" s="175" t="str">
        <f t="shared" si="8"/>
        <v>größt-
mögliche
Ersparnis
berechnen</v>
      </c>
      <c r="K73" s="176" t="str">
        <f>C41</f>
        <v>Raum
und
Form</v>
      </c>
      <c r="L73" s="176" t="str">
        <f t="shared" ref="L73:O75" si="9">D41</f>
        <v>Rechteck mit 
gegebener
Eigenschaft
zeichnen</v>
      </c>
      <c r="M73" s="176" t="str">
        <f t="shared" si="9"/>
        <v>zueinan-
der senk-
rechte
Geraden
zeichnen</v>
      </c>
      <c r="N73" s="176" t="str">
        <f t="shared" si="9"/>
        <v>Dreieck
konstru-ieren</v>
      </c>
      <c r="O73" s="176" t="str">
        <f t="shared" si="9"/>
        <v>Eigenschaf-
ten von
Dreiecken
anwenden</v>
      </c>
    </row>
    <row r="74" spans="3:15" x14ac:dyDescent="0.25">
      <c r="C74" s="178" t="str">
        <f t="shared" ref="C74:J75" si="10">C35</f>
        <v>gesamt</v>
      </c>
      <c r="D74" s="178" t="str">
        <f t="shared" si="10"/>
        <v>1a
AFB I</v>
      </c>
      <c r="E74" s="178" t="str">
        <f t="shared" si="10"/>
        <v>1b (1)
AFB I</v>
      </c>
      <c r="F74" s="178" t="str">
        <f t="shared" si="10"/>
        <v>1b (2)
AFB I</v>
      </c>
      <c r="G74" s="178" t="str">
        <f t="shared" si="10"/>
        <v>1c
AFB II</v>
      </c>
      <c r="H74" s="178" t="str">
        <f t="shared" si="10"/>
        <v>1g
AFB II</v>
      </c>
      <c r="I74" s="178" t="str">
        <f t="shared" si="10"/>
        <v>1h
AFB I</v>
      </c>
      <c r="J74" s="178" t="str">
        <f t="shared" si="10"/>
        <v>5b
AFB III</v>
      </c>
      <c r="K74" s="176" t="str">
        <f t="shared" ref="K74:K75" si="11">C42</f>
        <v>gesamt</v>
      </c>
      <c r="L74" s="176" t="str">
        <f t="shared" si="9"/>
        <v>1d
AFB II</v>
      </c>
      <c r="M74" s="176" t="str">
        <f t="shared" si="9"/>
        <v>1e
AFB I</v>
      </c>
      <c r="N74" s="176" t="str">
        <f t="shared" si="9"/>
        <v>2a
AFB I</v>
      </c>
      <c r="O74" s="176" t="str">
        <f t="shared" si="9"/>
        <v>2b
AFB II</v>
      </c>
    </row>
    <row r="75" spans="3:15" x14ac:dyDescent="0.25">
      <c r="C75" s="179" t="e">
        <f t="shared" si="10"/>
        <v>#VALUE!</v>
      </c>
      <c r="D75" s="179" t="e">
        <f t="shared" si="10"/>
        <v>#VALUE!</v>
      </c>
      <c r="E75" s="179" t="e">
        <f t="shared" si="10"/>
        <v>#VALUE!</v>
      </c>
      <c r="F75" s="179" t="e">
        <f t="shared" si="10"/>
        <v>#VALUE!</v>
      </c>
      <c r="G75" s="179" t="e">
        <f t="shared" si="10"/>
        <v>#VALUE!</v>
      </c>
      <c r="H75" s="179" t="e">
        <f t="shared" si="10"/>
        <v>#VALUE!</v>
      </c>
      <c r="I75" s="179" t="e">
        <f t="shared" si="10"/>
        <v>#VALUE!</v>
      </c>
      <c r="J75" s="179" t="e">
        <f t="shared" si="10"/>
        <v>#VALUE!</v>
      </c>
      <c r="K75" s="180" t="e">
        <f t="shared" si="11"/>
        <v>#VALUE!</v>
      </c>
      <c r="L75" s="180" t="e">
        <f t="shared" si="9"/>
        <v>#VALUE!</v>
      </c>
      <c r="M75" s="180" t="e">
        <f t="shared" si="9"/>
        <v>#VALUE!</v>
      </c>
      <c r="N75" s="180" t="e">
        <f t="shared" si="9"/>
        <v>#VALUE!</v>
      </c>
      <c r="O75" s="180" t="e">
        <f t="shared" si="9"/>
        <v>#VALUE!</v>
      </c>
    </row>
    <row r="77" spans="3:15" x14ac:dyDescent="0.25">
      <c r="C77" s="342" t="s">
        <v>142</v>
      </c>
      <c r="D77" s="343"/>
      <c r="E77" s="343"/>
      <c r="F77" s="343"/>
      <c r="G77" s="343"/>
      <c r="H77" s="343"/>
      <c r="I77" s="343"/>
      <c r="J77" s="343"/>
      <c r="K77" s="324" t="s">
        <v>141</v>
      </c>
      <c r="L77" s="325"/>
      <c r="M77" s="325"/>
      <c r="N77" s="325"/>
      <c r="O77" s="325"/>
    </row>
    <row r="78" spans="3:15" ht="68.25" x14ac:dyDescent="0.25">
      <c r="C78" s="175" t="str">
        <f>C55</f>
        <v>Daten 
und
Zufall</v>
      </c>
      <c r="D78" s="175" t="str">
        <f t="shared" ref="D78:J78" si="12">D55</f>
        <v>größten
Tempera-
turunter-
schied
angeben</v>
      </c>
      <c r="E78" s="175" t="str">
        <f t="shared" si="12"/>
        <v>durch-
schnitt-
liche Tem-
peratur
berechnen</v>
      </c>
      <c r="F78" s="175" t="str">
        <f t="shared" si="12"/>
        <v>Beschrif-
tung
der Achse
ergänzen</v>
      </c>
      <c r="G78" s="348" t="str">
        <f t="shared" si="12"/>
        <v>Informationen
aus Diagramm
entnehmen</v>
      </c>
      <c r="H78" s="349"/>
      <c r="I78" s="175" t="str">
        <f t="shared" si="12"/>
        <v>Daten
grafisch
darstellen</v>
      </c>
      <c r="J78" s="175" t="str">
        <f t="shared" si="12"/>
        <v>Größen zur
Berech-
nung
identi-
fizieren</v>
      </c>
      <c r="K78" s="176" t="str">
        <f>C48</f>
        <v>Zuord-
nungen 
und
Funk-
tionen</v>
      </c>
      <c r="L78" s="176" t="str">
        <f t="shared" ref="L78:O80" si="13">D48</f>
        <v>Informa-
tion aus
Tabelle
entnehmen</v>
      </c>
      <c r="M78" s="176" t="str">
        <f t="shared" si="13"/>
        <v>Masse eines Briefes
rekon-
struieren</v>
      </c>
      <c r="N78" s="176" t="str">
        <f t="shared" si="13"/>
        <v>Ergebnis
ermitteln</v>
      </c>
      <c r="O78" s="176" t="str">
        <f t="shared" si="13"/>
        <v>Propor-
tionalität
sach-
gerecht
anwenden</v>
      </c>
    </row>
    <row r="79" spans="3:15" ht="23.25" x14ac:dyDescent="0.25">
      <c r="C79" s="178" t="str">
        <f t="shared" ref="C79:J80" si="14">C56</f>
        <v>gesamt</v>
      </c>
      <c r="D79" s="178" t="str">
        <f t="shared" si="14"/>
        <v>3a
AFB II</v>
      </c>
      <c r="E79" s="178" t="str">
        <f t="shared" si="14"/>
        <v>3b
AFB II</v>
      </c>
      <c r="F79" s="178" t="str">
        <f t="shared" si="14"/>
        <v>3c
AFB II</v>
      </c>
      <c r="G79" s="178" t="str">
        <f t="shared" si="14"/>
        <v>4a-1
AFB I</v>
      </c>
      <c r="H79" s="178" t="str">
        <f t="shared" si="14"/>
        <v>4a-2
AFB II</v>
      </c>
      <c r="I79" s="178" t="str">
        <f t="shared" si="14"/>
        <v>4b
AFB II</v>
      </c>
      <c r="J79" s="178" t="str">
        <f t="shared" si="14"/>
        <v>4c
AFB III</v>
      </c>
      <c r="K79" s="176" t="str">
        <f t="shared" ref="K79:K80" si="15">C49</f>
        <v>gesamt</v>
      </c>
      <c r="L79" s="176" t="str">
        <f t="shared" si="13"/>
        <v>1f (1)
AFB I</v>
      </c>
      <c r="M79" s="176" t="str">
        <f t="shared" si="13"/>
        <v>1f (2)
AFB II</v>
      </c>
      <c r="N79" s="176" t="str">
        <f t="shared" si="13"/>
        <v>3d
AFB II</v>
      </c>
      <c r="O79" s="176" t="str">
        <f t="shared" si="13"/>
        <v>5a
AFB I</v>
      </c>
    </row>
    <row r="80" spans="3:15" x14ac:dyDescent="0.25">
      <c r="C80" s="179" t="e">
        <f t="shared" si="14"/>
        <v>#VALUE!</v>
      </c>
      <c r="D80" s="179" t="e">
        <f t="shared" si="14"/>
        <v>#VALUE!</v>
      </c>
      <c r="E80" s="179" t="e">
        <f t="shared" si="14"/>
        <v>#VALUE!</v>
      </c>
      <c r="F80" s="179" t="e">
        <f t="shared" si="14"/>
        <v>#VALUE!</v>
      </c>
      <c r="G80" s="179" t="e">
        <f t="shared" si="14"/>
        <v>#VALUE!</v>
      </c>
      <c r="H80" s="179" t="e">
        <f t="shared" si="14"/>
        <v>#VALUE!</v>
      </c>
      <c r="I80" s="179" t="e">
        <f t="shared" si="14"/>
        <v>#VALUE!</v>
      </c>
      <c r="J80" s="179" t="e">
        <f t="shared" si="14"/>
        <v>#VALUE!</v>
      </c>
      <c r="K80" s="180" t="e">
        <f t="shared" si="15"/>
        <v>#VALUE!</v>
      </c>
      <c r="L80" s="180" t="e">
        <f t="shared" si="13"/>
        <v>#VALUE!</v>
      </c>
      <c r="M80" s="180" t="e">
        <f t="shared" si="13"/>
        <v>#VALUE!</v>
      </c>
      <c r="N80" s="180" t="e">
        <f t="shared" si="13"/>
        <v>#VALUE!</v>
      </c>
      <c r="O80" s="180" t="e">
        <f t="shared" si="13"/>
        <v>#VALUE!</v>
      </c>
    </row>
  </sheetData>
  <mergeCells count="19">
    <mergeCell ref="G78:H78"/>
    <mergeCell ref="C77:J77"/>
    <mergeCell ref="K77:O77"/>
    <mergeCell ref="C54:J54"/>
    <mergeCell ref="S20:T20"/>
    <mergeCell ref="G55:H55"/>
    <mergeCell ref="C40:G40"/>
    <mergeCell ref="C33:J33"/>
    <mergeCell ref="C47:G47"/>
    <mergeCell ref="C72:J72"/>
    <mergeCell ref="K72:O72"/>
    <mergeCell ref="Z3:AA3"/>
    <mergeCell ref="Z4:AA4"/>
    <mergeCell ref="Z5:AA5"/>
    <mergeCell ref="M19:N19"/>
    <mergeCell ref="O19:R19"/>
    <mergeCell ref="C19:L19"/>
    <mergeCell ref="W19:X19"/>
    <mergeCell ref="S19:V19"/>
  </mergeCells>
  <conditionalFormatting sqref="Y17:AA17">
    <cfRule type="cellIs" dxfId="41" priority="19" operator="equal">
      <formula>"III"</formula>
    </cfRule>
    <cfRule type="cellIs" dxfId="40" priority="20" operator="equal">
      <formula>"II"</formula>
    </cfRule>
    <cfRule type="cellIs" dxfId="39" priority="21" operator="equal">
      <formula>"I"</formula>
    </cfRule>
  </conditionalFormatting>
  <conditionalFormatting sqref="Y18:AA18">
    <cfRule type="cellIs" dxfId="38" priority="15" operator="equal">
      <formula>"ZF"</formula>
    </cfRule>
    <cfRule type="cellIs" dxfId="37" priority="16" operator="equal">
      <formula>"RF"</formula>
    </cfRule>
    <cfRule type="cellIs" dxfId="36" priority="17" operator="equal">
      <formula>"DZ"</formula>
    </cfRule>
    <cfRule type="cellIs" dxfId="35" priority="18" operator="equal">
      <formula>"ZG"</formula>
    </cfRule>
  </conditionalFormatting>
  <conditionalFormatting sqref="C17:W17">
    <cfRule type="cellIs" dxfId="34" priority="12" operator="equal">
      <formula>"III"</formula>
    </cfRule>
    <cfRule type="cellIs" dxfId="33" priority="13" operator="equal">
      <formula>"II"</formula>
    </cfRule>
    <cfRule type="cellIs" dxfId="32" priority="14" operator="equal">
      <formula>"I"</formula>
    </cfRule>
  </conditionalFormatting>
  <conditionalFormatting sqref="C18:W18">
    <cfRule type="cellIs" dxfId="31" priority="8" operator="equal">
      <formula>"ZF"</formula>
    </cfRule>
    <cfRule type="cellIs" dxfId="30" priority="9" operator="equal">
      <formula>"RF"</formula>
    </cfRule>
    <cfRule type="cellIs" dxfId="29" priority="10" operator="equal">
      <formula>"DZ"</formula>
    </cfRule>
    <cfRule type="cellIs" dxfId="28" priority="11" operator="equal">
      <formula>"ZG"</formula>
    </cfRule>
  </conditionalFormatting>
  <conditionalFormatting sqref="X17">
    <cfRule type="cellIs" dxfId="27" priority="5" operator="equal">
      <formula>"III"</formula>
    </cfRule>
    <cfRule type="cellIs" dxfId="26" priority="6" operator="equal">
      <formula>"II"</formula>
    </cfRule>
    <cfRule type="cellIs" dxfId="25" priority="7" operator="equal">
      <formula>"I"</formula>
    </cfRule>
  </conditionalFormatting>
  <conditionalFormatting sqref="X18">
    <cfRule type="cellIs" dxfId="24" priority="1" operator="equal">
      <formula>"ZF"</formula>
    </cfRule>
    <cfRule type="cellIs" dxfId="23" priority="2" operator="equal">
      <formula>"RF"</formula>
    </cfRule>
    <cfRule type="cellIs" dxfId="22" priority="3" operator="equal">
      <formula>"DZ"</formula>
    </cfRule>
    <cfRule type="cellIs" dxfId="21" priority="4" operator="equal">
      <formula>"ZG"</formula>
    </cfRule>
  </conditionalFormatting>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0"/>
  <sheetViews>
    <sheetView workbookViewId="0">
      <selection activeCell="U13" sqref="U13"/>
    </sheetView>
  </sheetViews>
  <sheetFormatPr baseColWidth="10" defaultRowHeight="15" x14ac:dyDescent="0.25"/>
  <cols>
    <col min="1" max="1" width="5.28515625" customWidth="1"/>
    <col min="2" max="2" width="25.5703125" customWidth="1"/>
    <col min="3" max="10" width="8.5703125" customWidth="1"/>
    <col min="11" max="12" width="8.85546875" customWidth="1"/>
    <col min="13" max="24" width="8.28515625" customWidth="1"/>
    <col min="25" max="28" width="6.7109375" customWidth="1"/>
    <col min="29" max="31" width="6.42578125" customWidth="1"/>
  </cols>
  <sheetData>
    <row r="1" spans="1:28" ht="15.75" thickBot="1" x14ac:dyDescent="0.3">
      <c r="D1" s="153"/>
      <c r="E1" s="153"/>
      <c r="F1" s="153"/>
      <c r="G1" s="153"/>
    </row>
    <row r="2" spans="1:28" ht="15.75" thickTop="1" x14ac:dyDescent="0.25">
      <c r="D2" s="153"/>
      <c r="E2" s="106"/>
      <c r="F2" s="107"/>
      <c r="N2" s="154" t="s">
        <v>108</v>
      </c>
      <c r="O2" s="154"/>
      <c r="Z2" s="155" t="s">
        <v>109</v>
      </c>
      <c r="AA2" s="155"/>
      <c r="AB2" s="156"/>
    </row>
    <row r="3" spans="1:28" x14ac:dyDescent="0.25">
      <c r="D3" s="153"/>
      <c r="E3" s="108" t="s">
        <v>0</v>
      </c>
      <c r="F3" s="109"/>
      <c r="O3" s="157" t="s">
        <v>100</v>
      </c>
      <c r="Q3" s="1"/>
      <c r="S3" s="155">
        <v>1</v>
      </c>
      <c r="T3" s="155">
        <v>2</v>
      </c>
      <c r="U3" s="155">
        <v>3</v>
      </c>
      <c r="V3" s="155">
        <v>4</v>
      </c>
      <c r="W3" s="155">
        <v>5</v>
      </c>
      <c r="X3" s="155">
        <v>6</v>
      </c>
      <c r="Y3" s="155" t="s">
        <v>110</v>
      </c>
      <c r="Z3" s="317"/>
      <c r="AA3" s="317"/>
      <c r="AB3" s="158"/>
    </row>
    <row r="4" spans="1:28" x14ac:dyDescent="0.25">
      <c r="D4" s="153"/>
      <c r="E4" s="110" t="s">
        <v>1</v>
      </c>
      <c r="F4" s="111" t="s">
        <v>2</v>
      </c>
      <c r="O4" s="159"/>
      <c r="Q4" s="1"/>
      <c r="R4" s="159" t="s">
        <v>111</v>
      </c>
      <c r="S4" s="155">
        <f>IF(Datensammler!D9="",0,Datensammler!D9)</f>
        <v>0</v>
      </c>
      <c r="T4" s="155">
        <f>IF(Datensammler!D10="",0,Datensammler!D10)</f>
        <v>0</v>
      </c>
      <c r="U4" s="155">
        <f>IF(Datensammler!D11="",0,Datensammler!D11)</f>
        <v>0</v>
      </c>
      <c r="V4" s="155">
        <f>IF(Datensammler!D12="",0,Datensammler!D12)</f>
        <v>0</v>
      </c>
      <c r="W4" s="155">
        <f>IF(Datensammler!D13="",0,Datensammler!D13)</f>
        <v>0</v>
      </c>
      <c r="X4" s="155">
        <f>IF(Datensammler!D14="",0,Datensammler!D14)</f>
        <v>0</v>
      </c>
      <c r="Y4" s="155">
        <f>SUM(S4:X4)</f>
        <v>0</v>
      </c>
      <c r="Z4" s="318" t="str">
        <f>IF(Y4=0,"",(S4*$S$3+T4*$T$3+U4*$U$3+V4*$V$3+W4*$W$3+X4*$X$3)/Y4)</f>
        <v/>
      </c>
      <c r="AA4" s="319"/>
      <c r="AB4" s="158"/>
    </row>
    <row r="5" spans="1:28" x14ac:dyDescent="0.25">
      <c r="D5" s="153"/>
      <c r="E5" s="112">
        <v>0</v>
      </c>
      <c r="F5" s="113">
        <v>6</v>
      </c>
      <c r="O5" s="159"/>
      <c r="Q5" s="1"/>
      <c r="R5" s="159" t="s">
        <v>112</v>
      </c>
      <c r="S5" s="155">
        <f>IF(Datensammler!D18="",0,Datensammler!D18)</f>
        <v>0</v>
      </c>
      <c r="T5" s="155">
        <f>IF(Datensammler!D19="",0,Datensammler!D19)</f>
        <v>0</v>
      </c>
      <c r="U5" s="155">
        <f>IF(Datensammler!D20="",0,Datensammler!D20)</f>
        <v>0</v>
      </c>
      <c r="V5" s="155">
        <f>IF(Datensammler!D21="",0,Datensammler!D21)</f>
        <v>0</v>
      </c>
      <c r="W5" s="155">
        <f>IF(Datensammler!D22="",0,Datensammler!D22)</f>
        <v>0</v>
      </c>
      <c r="X5" s="155">
        <f>IF(Datensammler!D23="",0,Datensammler!D23)</f>
        <v>0</v>
      </c>
      <c r="Y5" s="155">
        <f>SUM(S5:X5)</f>
        <v>0</v>
      </c>
      <c r="Z5" s="318" t="str">
        <f>IF(Y5=0,"",(S5*$S$3+T5*$T$3+U5*$U$3+V5*$V$3+W5*$W$3+X5*$X$3)/Y5)</f>
        <v/>
      </c>
      <c r="AA5" s="319"/>
      <c r="AB5" s="158"/>
    </row>
    <row r="6" spans="1:28" x14ac:dyDescent="0.25">
      <c r="D6" s="153"/>
      <c r="E6" s="112">
        <v>6</v>
      </c>
      <c r="F6" s="113">
        <v>5</v>
      </c>
      <c r="O6" s="159"/>
      <c r="Q6" s="1"/>
    </row>
    <row r="7" spans="1:28" x14ac:dyDescent="0.25">
      <c r="D7" s="153"/>
      <c r="E7" s="112">
        <v>12</v>
      </c>
      <c r="F7" s="113">
        <v>4</v>
      </c>
      <c r="O7" s="157" t="s">
        <v>102</v>
      </c>
      <c r="Q7" s="1"/>
      <c r="S7" s="155">
        <v>1</v>
      </c>
      <c r="T7" s="155">
        <v>2</v>
      </c>
      <c r="U7" s="155">
        <v>3</v>
      </c>
      <c r="V7" s="155">
        <v>4</v>
      </c>
      <c r="W7" s="155">
        <v>5</v>
      </c>
      <c r="X7" s="155">
        <v>6</v>
      </c>
    </row>
    <row r="8" spans="1:28" x14ac:dyDescent="0.25">
      <c r="D8" s="153"/>
      <c r="E8" s="112">
        <v>18</v>
      </c>
      <c r="F8" s="113">
        <v>3</v>
      </c>
      <c r="R8" s="159" t="s">
        <v>111</v>
      </c>
      <c r="S8" s="160" t="str">
        <f>IF(OR(S4=0,S4=""),"—",S4/$Y4)</f>
        <v>—</v>
      </c>
      <c r="T8" s="160" t="str">
        <f t="shared" ref="T8:X9" si="0">IF(OR(T4=0,T4=""),"—",T4/$Y4)</f>
        <v>—</v>
      </c>
      <c r="U8" s="160" t="str">
        <f t="shared" si="0"/>
        <v>—</v>
      </c>
      <c r="V8" s="160" t="str">
        <f t="shared" si="0"/>
        <v>—</v>
      </c>
      <c r="W8" s="160" t="str">
        <f t="shared" si="0"/>
        <v>—</v>
      </c>
      <c r="X8" s="160" t="str">
        <f t="shared" si="0"/>
        <v>—</v>
      </c>
    </row>
    <row r="9" spans="1:28" x14ac:dyDescent="0.25">
      <c r="D9" s="153"/>
      <c r="E9" s="112">
        <v>23</v>
      </c>
      <c r="F9" s="113">
        <v>2</v>
      </c>
      <c r="R9" s="159" t="s">
        <v>112</v>
      </c>
      <c r="S9" s="160" t="str">
        <f>IF(OR(S5=0,S5=""),"—",S5/$Y5)</f>
        <v>—</v>
      </c>
      <c r="T9" s="160" t="str">
        <f t="shared" si="0"/>
        <v>—</v>
      </c>
      <c r="U9" s="160" t="str">
        <f t="shared" si="0"/>
        <v>—</v>
      </c>
      <c r="V9" s="160" t="str">
        <f t="shared" si="0"/>
        <v>—</v>
      </c>
      <c r="W9" s="160" t="str">
        <f t="shared" si="0"/>
        <v>—</v>
      </c>
      <c r="X9" s="160" t="str">
        <f t="shared" si="0"/>
        <v>—</v>
      </c>
    </row>
    <row r="10" spans="1:28" ht="15.75" thickBot="1" x14ac:dyDescent="0.3">
      <c r="B10" s="164"/>
      <c r="D10" s="153"/>
      <c r="E10" s="114">
        <v>28</v>
      </c>
      <c r="F10" s="115">
        <v>1</v>
      </c>
    </row>
    <row r="11" spans="1:28" ht="15.75" thickTop="1" x14ac:dyDescent="0.25">
      <c r="D11" s="153"/>
      <c r="E11" s="153"/>
      <c r="F11" s="153"/>
      <c r="G11" s="153"/>
    </row>
    <row r="13" spans="1:28" ht="21" x14ac:dyDescent="0.35">
      <c r="B13" s="154" t="s">
        <v>113</v>
      </c>
      <c r="C13" s="161" t="s">
        <v>278</v>
      </c>
    </row>
    <row r="14" spans="1:28" x14ac:dyDescent="0.25">
      <c r="B14" s="154"/>
    </row>
    <row r="15" spans="1:28" x14ac:dyDescent="0.25">
      <c r="B15" s="162" t="s">
        <v>114</v>
      </c>
      <c r="C15" s="163"/>
      <c r="D15" s="163"/>
      <c r="E15" s="163"/>
      <c r="F15" s="163"/>
      <c r="G15" s="163"/>
      <c r="H15" s="163"/>
      <c r="I15" s="163"/>
      <c r="J15" s="163"/>
      <c r="K15" s="163"/>
      <c r="L15" s="163"/>
      <c r="M15" s="163"/>
      <c r="N15" s="163"/>
      <c r="O15" s="163"/>
      <c r="P15" s="163"/>
      <c r="Q15" s="336"/>
      <c r="R15" s="336"/>
      <c r="S15" s="336"/>
      <c r="T15" s="336"/>
      <c r="U15" s="336"/>
      <c r="V15" s="336"/>
      <c r="W15" s="336"/>
      <c r="X15" s="336"/>
      <c r="Y15" s="336"/>
      <c r="Z15" s="163"/>
      <c r="AA15" s="163"/>
      <c r="AB15" s="163"/>
    </row>
    <row r="16" spans="1:28" x14ac:dyDescent="0.25">
      <c r="A16">
        <v>1</v>
      </c>
      <c r="B16" s="162" t="s">
        <v>115</v>
      </c>
      <c r="C16" s="335" t="s">
        <v>163</v>
      </c>
      <c r="D16" s="335" t="s">
        <v>164</v>
      </c>
      <c r="E16" s="335" t="s">
        <v>165</v>
      </c>
      <c r="F16" s="335" t="s">
        <v>166</v>
      </c>
      <c r="G16" s="335" t="s">
        <v>167</v>
      </c>
      <c r="H16" s="335" t="s">
        <v>168</v>
      </c>
      <c r="I16" s="335" t="s">
        <v>169</v>
      </c>
      <c r="J16" s="335" t="s">
        <v>170</v>
      </c>
      <c r="K16" s="335" t="s">
        <v>171</v>
      </c>
      <c r="L16" s="335" t="s">
        <v>116</v>
      </c>
      <c r="M16" s="335" t="s">
        <v>117</v>
      </c>
      <c r="N16" s="335" t="s">
        <v>118</v>
      </c>
      <c r="O16" s="335" t="s">
        <v>119</v>
      </c>
      <c r="P16" s="335" t="s">
        <v>120</v>
      </c>
      <c r="Q16" s="335" t="s">
        <v>121</v>
      </c>
      <c r="R16" s="335" t="s">
        <v>122</v>
      </c>
      <c r="S16" s="335" t="s">
        <v>123</v>
      </c>
      <c r="T16" s="335" t="s">
        <v>124</v>
      </c>
      <c r="U16" s="335" t="s">
        <v>125</v>
      </c>
      <c r="V16" s="335" t="s">
        <v>126</v>
      </c>
      <c r="W16" s="335" t="s">
        <v>127</v>
      </c>
      <c r="X16" s="335" t="s">
        <v>128</v>
      </c>
      <c r="Y16" s="163"/>
      <c r="Z16" s="163"/>
      <c r="AA16" s="163"/>
      <c r="AB16" s="163"/>
    </row>
    <row r="17" spans="1:33" x14ac:dyDescent="0.25">
      <c r="A17">
        <v>2</v>
      </c>
      <c r="B17" s="164" t="s">
        <v>130</v>
      </c>
      <c r="C17" s="331" t="s">
        <v>58</v>
      </c>
      <c r="D17" s="332" t="s">
        <v>58</v>
      </c>
      <c r="E17" s="332" t="s">
        <v>58</v>
      </c>
      <c r="F17" s="332" t="s">
        <v>59</v>
      </c>
      <c r="G17" s="332" t="s">
        <v>59</v>
      </c>
      <c r="H17" s="332" t="s">
        <v>58</v>
      </c>
      <c r="I17" s="332" t="s">
        <v>58</v>
      </c>
      <c r="J17" s="332" t="s">
        <v>59</v>
      </c>
      <c r="K17" s="332" t="s">
        <v>59</v>
      </c>
      <c r="L17" s="333" t="s">
        <v>58</v>
      </c>
      <c r="M17" s="331" t="s">
        <v>58</v>
      </c>
      <c r="N17" s="333" t="s">
        <v>59</v>
      </c>
      <c r="O17" s="331" t="s">
        <v>59</v>
      </c>
      <c r="P17" s="332" t="s">
        <v>59</v>
      </c>
      <c r="Q17" s="332" t="s">
        <v>59</v>
      </c>
      <c r="R17" s="333" t="s">
        <v>59</v>
      </c>
      <c r="S17" s="331" t="s">
        <v>58</v>
      </c>
      <c r="T17" s="332" t="s">
        <v>59</v>
      </c>
      <c r="U17" s="332" t="s">
        <v>59</v>
      </c>
      <c r="V17" s="333" t="s">
        <v>60</v>
      </c>
      <c r="W17" s="331" t="s">
        <v>58</v>
      </c>
      <c r="X17" s="333" t="s">
        <v>60</v>
      </c>
      <c r="Y17" s="226"/>
      <c r="Z17" s="226"/>
      <c r="AA17" s="226"/>
      <c r="AB17" s="153"/>
      <c r="AC17" s="153"/>
      <c r="AD17" s="153"/>
      <c r="AE17" s="153"/>
      <c r="AF17" s="153"/>
      <c r="AG17" s="153"/>
    </row>
    <row r="18" spans="1:33" x14ac:dyDescent="0.25">
      <c r="A18">
        <v>3</v>
      </c>
      <c r="B18" s="164" t="s">
        <v>129</v>
      </c>
      <c r="C18" s="102" t="s">
        <v>91</v>
      </c>
      <c r="D18" s="103" t="s">
        <v>91</v>
      </c>
      <c r="E18" s="103" t="s">
        <v>91</v>
      </c>
      <c r="F18" s="103" t="s">
        <v>91</v>
      </c>
      <c r="G18" s="103" t="s">
        <v>93</v>
      </c>
      <c r="H18" s="103" t="s">
        <v>93</v>
      </c>
      <c r="I18" s="103" t="s">
        <v>95</v>
      </c>
      <c r="J18" s="103" t="s">
        <v>95</v>
      </c>
      <c r="K18" s="103" t="s">
        <v>91</v>
      </c>
      <c r="L18" s="104" t="s">
        <v>91</v>
      </c>
      <c r="M18" s="102" t="s">
        <v>93</v>
      </c>
      <c r="N18" s="104" t="s">
        <v>93</v>
      </c>
      <c r="O18" s="102" t="s">
        <v>92</v>
      </c>
      <c r="P18" s="103" t="s">
        <v>92</v>
      </c>
      <c r="Q18" s="103" t="s">
        <v>92</v>
      </c>
      <c r="R18" s="104" t="s">
        <v>95</v>
      </c>
      <c r="S18" s="102" t="s">
        <v>92</v>
      </c>
      <c r="T18" s="103" t="s">
        <v>92</v>
      </c>
      <c r="U18" s="103" t="s">
        <v>92</v>
      </c>
      <c r="V18" s="104" t="s">
        <v>92</v>
      </c>
      <c r="W18" s="102" t="s">
        <v>95</v>
      </c>
      <c r="X18" s="104" t="s">
        <v>91</v>
      </c>
      <c r="Y18" s="227"/>
      <c r="Z18" s="227"/>
      <c r="AA18" s="227"/>
      <c r="AB18" s="153"/>
      <c r="AC18" s="153"/>
      <c r="AD18" s="153"/>
      <c r="AE18" s="153"/>
      <c r="AF18" s="153"/>
      <c r="AG18" s="153"/>
    </row>
    <row r="19" spans="1:33" x14ac:dyDescent="0.25">
      <c r="B19" s="164"/>
      <c r="C19" s="326" t="s">
        <v>40</v>
      </c>
      <c r="D19" s="327"/>
      <c r="E19" s="327"/>
      <c r="F19" s="327"/>
      <c r="G19" s="327"/>
      <c r="H19" s="327"/>
      <c r="I19" s="327"/>
      <c r="J19" s="327"/>
      <c r="K19" s="327"/>
      <c r="L19" s="328"/>
      <c r="M19" s="329" t="s">
        <v>41</v>
      </c>
      <c r="N19" s="330"/>
      <c r="O19" s="329" t="s">
        <v>42</v>
      </c>
      <c r="P19" s="334"/>
      <c r="Q19" s="334"/>
      <c r="R19" s="330"/>
      <c r="S19" s="326" t="s">
        <v>94</v>
      </c>
      <c r="T19" s="327"/>
      <c r="U19" s="327"/>
      <c r="V19" s="328"/>
      <c r="W19" s="329" t="s">
        <v>43</v>
      </c>
      <c r="X19" s="330"/>
      <c r="Y19" s="183"/>
      <c r="Z19" s="183"/>
      <c r="AA19" s="183"/>
      <c r="AB19" s="153"/>
      <c r="AC19" s="153"/>
      <c r="AD19" s="153"/>
      <c r="AE19" s="153"/>
      <c r="AF19" s="153"/>
      <c r="AG19" s="153"/>
    </row>
    <row r="20" spans="1:33" ht="95.1" customHeight="1" x14ac:dyDescent="0.25">
      <c r="A20">
        <v>4</v>
      </c>
      <c r="B20" s="165" t="str">
        <f>Datensammler!D6</f>
        <v/>
      </c>
      <c r="C20" s="236" t="s">
        <v>246</v>
      </c>
      <c r="D20" s="237" t="s">
        <v>247</v>
      </c>
      <c r="E20" s="237" t="s">
        <v>248</v>
      </c>
      <c r="F20" s="237" t="s">
        <v>249</v>
      </c>
      <c r="G20" s="237" t="s">
        <v>250</v>
      </c>
      <c r="H20" s="237" t="s">
        <v>251</v>
      </c>
      <c r="I20" s="237" t="s">
        <v>252</v>
      </c>
      <c r="J20" s="237" t="s">
        <v>253</v>
      </c>
      <c r="K20" s="237" t="s">
        <v>254</v>
      </c>
      <c r="L20" s="238" t="s">
        <v>255</v>
      </c>
      <c r="M20" s="236" t="s">
        <v>265</v>
      </c>
      <c r="N20" s="238" t="s">
        <v>256</v>
      </c>
      <c r="O20" s="236" t="s">
        <v>257</v>
      </c>
      <c r="P20" s="237" t="s">
        <v>258</v>
      </c>
      <c r="Q20" s="237" t="s">
        <v>259</v>
      </c>
      <c r="R20" s="238" t="s">
        <v>260</v>
      </c>
      <c r="S20" s="344" t="s">
        <v>266</v>
      </c>
      <c r="T20" s="345"/>
      <c r="U20" s="237" t="s">
        <v>261</v>
      </c>
      <c r="V20" s="238" t="s">
        <v>264</v>
      </c>
      <c r="W20" s="236" t="s">
        <v>262</v>
      </c>
      <c r="X20" s="238" t="s">
        <v>263</v>
      </c>
      <c r="Y20" s="187"/>
      <c r="Z20" s="239"/>
      <c r="AA20" s="239"/>
      <c r="AB20" s="239"/>
      <c r="AC20" s="239"/>
      <c r="AD20" s="239"/>
      <c r="AE20" s="239"/>
      <c r="AF20" s="239"/>
      <c r="AG20" s="239"/>
    </row>
    <row r="21" spans="1:33" ht="29.25" customHeight="1" x14ac:dyDescent="0.25">
      <c r="A21">
        <v>5</v>
      </c>
      <c r="B21" s="166" t="s">
        <v>131</v>
      </c>
      <c r="C21" s="190" t="s">
        <v>132</v>
      </c>
      <c r="D21" s="191" t="s">
        <v>232</v>
      </c>
      <c r="E21" s="191" t="s">
        <v>233</v>
      </c>
      <c r="F21" s="191" t="s">
        <v>234</v>
      </c>
      <c r="G21" s="191" t="s">
        <v>175</v>
      </c>
      <c r="H21" s="191" t="s">
        <v>235</v>
      </c>
      <c r="I21" s="191" t="s">
        <v>236</v>
      </c>
      <c r="J21" s="191" t="s">
        <v>237</v>
      </c>
      <c r="K21" s="191" t="s">
        <v>238</v>
      </c>
      <c r="L21" s="192" t="s">
        <v>239</v>
      </c>
      <c r="M21" s="190" t="s">
        <v>65</v>
      </c>
      <c r="N21" s="192" t="s">
        <v>176</v>
      </c>
      <c r="O21" s="190" t="s">
        <v>177</v>
      </c>
      <c r="P21" s="191" t="s">
        <v>90</v>
      </c>
      <c r="Q21" s="191" t="s">
        <v>240</v>
      </c>
      <c r="R21" s="192" t="s">
        <v>241</v>
      </c>
      <c r="S21" s="190" t="s">
        <v>242</v>
      </c>
      <c r="T21" s="191" t="s">
        <v>243</v>
      </c>
      <c r="U21" s="191" t="s">
        <v>178</v>
      </c>
      <c r="V21" s="192" t="s">
        <v>179</v>
      </c>
      <c r="W21" s="190" t="s">
        <v>244</v>
      </c>
      <c r="X21" s="192" t="s">
        <v>245</v>
      </c>
      <c r="Y21" s="228"/>
      <c r="Z21" s="228"/>
      <c r="AA21" s="228"/>
      <c r="AB21" s="153"/>
      <c r="AC21" s="153"/>
      <c r="AD21" s="153"/>
      <c r="AE21" s="153"/>
      <c r="AF21" s="153"/>
      <c r="AG21" s="153"/>
    </row>
    <row r="22" spans="1:33" ht="15" customHeight="1" x14ac:dyDescent="0.25">
      <c r="A22">
        <v>6</v>
      </c>
      <c r="B22" s="166" t="s">
        <v>133</v>
      </c>
      <c r="C22" s="167" t="e">
        <f>C24/(C23*$B$20)</f>
        <v>#VALUE!</v>
      </c>
      <c r="D22" s="193" t="e">
        <f t="shared" ref="D22:W22" si="1">D24/(D23*$B$20)</f>
        <v>#VALUE!</v>
      </c>
      <c r="E22" s="193" t="e">
        <f t="shared" si="1"/>
        <v>#VALUE!</v>
      </c>
      <c r="F22" s="193" t="e">
        <f t="shared" si="1"/>
        <v>#VALUE!</v>
      </c>
      <c r="G22" s="193" t="e">
        <f t="shared" si="1"/>
        <v>#VALUE!</v>
      </c>
      <c r="H22" s="193" t="e">
        <f t="shared" si="1"/>
        <v>#VALUE!</v>
      </c>
      <c r="I22" s="193" t="e">
        <f t="shared" si="1"/>
        <v>#VALUE!</v>
      </c>
      <c r="J22" s="193" t="e">
        <f t="shared" si="1"/>
        <v>#VALUE!</v>
      </c>
      <c r="K22" s="193" t="e">
        <f t="shared" si="1"/>
        <v>#VALUE!</v>
      </c>
      <c r="L22" s="194" t="e">
        <f t="shared" si="1"/>
        <v>#VALUE!</v>
      </c>
      <c r="M22" s="167" t="e">
        <f t="shared" si="1"/>
        <v>#VALUE!</v>
      </c>
      <c r="N22" s="194" t="e">
        <f t="shared" si="1"/>
        <v>#VALUE!</v>
      </c>
      <c r="O22" s="167" t="e">
        <f t="shared" si="1"/>
        <v>#VALUE!</v>
      </c>
      <c r="P22" s="193" t="e">
        <f t="shared" si="1"/>
        <v>#VALUE!</v>
      </c>
      <c r="Q22" s="193" t="e">
        <f t="shared" si="1"/>
        <v>#VALUE!</v>
      </c>
      <c r="R22" s="194" t="e">
        <f t="shared" si="1"/>
        <v>#VALUE!</v>
      </c>
      <c r="S22" s="167" t="e">
        <f t="shared" si="1"/>
        <v>#VALUE!</v>
      </c>
      <c r="T22" s="193" t="e">
        <f t="shared" si="1"/>
        <v>#VALUE!</v>
      </c>
      <c r="U22" s="193" t="e">
        <f t="shared" si="1"/>
        <v>#VALUE!</v>
      </c>
      <c r="V22" s="194" t="e">
        <f t="shared" si="1"/>
        <v>#VALUE!</v>
      </c>
      <c r="W22" s="167" t="e">
        <f t="shared" si="1"/>
        <v>#VALUE!</v>
      </c>
      <c r="X22" s="194" t="e">
        <f>X24/(X23*$B$20)</f>
        <v>#VALUE!</v>
      </c>
      <c r="Y22" s="229"/>
      <c r="Z22" s="229"/>
      <c r="AA22" s="229"/>
    </row>
    <row r="23" spans="1:33" x14ac:dyDescent="0.25">
      <c r="A23">
        <v>7</v>
      </c>
      <c r="B23" s="164" t="s">
        <v>39</v>
      </c>
      <c r="C23" s="168">
        <v>1</v>
      </c>
      <c r="D23" s="169">
        <v>1</v>
      </c>
      <c r="E23" s="169">
        <v>1</v>
      </c>
      <c r="F23" s="169">
        <v>1</v>
      </c>
      <c r="G23" s="169">
        <v>1</v>
      </c>
      <c r="H23" s="169">
        <v>1</v>
      </c>
      <c r="I23" s="169">
        <v>1</v>
      </c>
      <c r="J23" s="169">
        <v>1</v>
      </c>
      <c r="K23" s="169">
        <v>1</v>
      </c>
      <c r="L23" s="170">
        <v>1</v>
      </c>
      <c r="M23" s="168">
        <v>3</v>
      </c>
      <c r="N23" s="170">
        <v>2</v>
      </c>
      <c r="O23" s="168">
        <v>1</v>
      </c>
      <c r="P23" s="169">
        <v>2</v>
      </c>
      <c r="Q23" s="169">
        <v>1</v>
      </c>
      <c r="R23" s="170">
        <v>2</v>
      </c>
      <c r="S23" s="168">
        <v>1</v>
      </c>
      <c r="T23" s="169">
        <v>1</v>
      </c>
      <c r="U23" s="169">
        <v>1</v>
      </c>
      <c r="V23" s="170">
        <v>2</v>
      </c>
      <c r="W23" s="168">
        <v>2</v>
      </c>
      <c r="X23" s="170">
        <v>2</v>
      </c>
      <c r="Y23" s="230"/>
      <c r="Z23" s="230"/>
      <c r="AA23" s="230"/>
    </row>
    <row r="24" spans="1:33" x14ac:dyDescent="0.25">
      <c r="A24">
        <v>8</v>
      </c>
      <c r="B24" s="164" t="s">
        <v>5</v>
      </c>
      <c r="C24" s="232" t="str">
        <f>Datensammler!D26</f>
        <v/>
      </c>
      <c r="D24" s="233" t="str">
        <f>Datensammler!D27</f>
        <v/>
      </c>
      <c r="E24" s="233" t="str">
        <f>Datensammler!D28</f>
        <v/>
      </c>
      <c r="F24" s="233" t="str">
        <f>Datensammler!D29</f>
        <v/>
      </c>
      <c r="G24" s="233" t="str">
        <f>Datensammler!D30</f>
        <v/>
      </c>
      <c r="H24" s="233" t="str">
        <f>Datensammler!D31</f>
        <v/>
      </c>
      <c r="I24" s="233" t="str">
        <f>Datensammler!D32</f>
        <v/>
      </c>
      <c r="J24" s="233" t="str">
        <f>Datensammler!D33</f>
        <v/>
      </c>
      <c r="K24" s="233" t="str">
        <f>Datensammler!D34</f>
        <v/>
      </c>
      <c r="L24" s="234" t="str">
        <f>Datensammler!D35</f>
        <v/>
      </c>
      <c r="M24" s="232" t="str">
        <f>Datensammler!D36</f>
        <v/>
      </c>
      <c r="N24" s="234" t="str">
        <f>Datensammler!D37</f>
        <v/>
      </c>
      <c r="O24" s="232" t="str">
        <f>Datensammler!D38</f>
        <v/>
      </c>
      <c r="P24" s="233" t="str">
        <f>Datensammler!D39</f>
        <v/>
      </c>
      <c r="Q24" s="233" t="str">
        <f>Datensammler!D40</f>
        <v/>
      </c>
      <c r="R24" s="234" t="str">
        <f>Datensammler!D41</f>
        <v/>
      </c>
      <c r="S24" s="232" t="str">
        <f>Datensammler!D42</f>
        <v/>
      </c>
      <c r="T24" s="233" t="str">
        <f>Datensammler!D43</f>
        <v/>
      </c>
      <c r="U24" s="233" t="str">
        <f>Datensammler!D44</f>
        <v/>
      </c>
      <c r="V24" s="234" t="str">
        <f>Datensammler!D45</f>
        <v/>
      </c>
      <c r="W24" s="232" t="str">
        <f>Datensammler!D46</f>
        <v/>
      </c>
      <c r="X24" s="234" t="str">
        <f>Datensammler!D47</f>
        <v/>
      </c>
      <c r="Y24" s="156"/>
      <c r="Z24" s="156"/>
      <c r="AA24" s="156"/>
    </row>
    <row r="25" spans="1:33" x14ac:dyDescent="0.25">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row>
    <row r="27" spans="1:33" x14ac:dyDescent="0.25">
      <c r="C27" s="163" t="s">
        <v>96</v>
      </c>
      <c r="D27" s="163" t="s">
        <v>185</v>
      </c>
      <c r="E27" s="163" t="s">
        <v>186</v>
      </c>
      <c r="F27" s="163" t="s">
        <v>187</v>
      </c>
      <c r="G27" s="163" t="s">
        <v>157</v>
      </c>
      <c r="H27" s="163" t="s">
        <v>61</v>
      </c>
      <c r="I27" s="163" t="s">
        <v>188</v>
      </c>
      <c r="J27" s="163" t="s">
        <v>189</v>
      </c>
      <c r="K27" s="163" t="s">
        <v>158</v>
      </c>
      <c r="L27" s="163" t="s">
        <v>190</v>
      </c>
      <c r="M27" s="163" t="s">
        <v>62</v>
      </c>
      <c r="N27" s="163" t="s">
        <v>63</v>
      </c>
      <c r="O27" s="163" t="s">
        <v>159</v>
      </c>
      <c r="P27" s="163" t="s">
        <v>66</v>
      </c>
      <c r="Q27" s="163" t="s">
        <v>97</v>
      </c>
      <c r="R27" s="163" t="s">
        <v>191</v>
      </c>
      <c r="S27" s="163" t="s">
        <v>192</v>
      </c>
      <c r="T27" s="163" t="s">
        <v>193</v>
      </c>
      <c r="U27" s="163" t="s">
        <v>98</v>
      </c>
      <c r="V27" s="163" t="s">
        <v>160</v>
      </c>
      <c r="W27" s="163" t="s">
        <v>99</v>
      </c>
      <c r="X27" s="163" t="s">
        <v>64</v>
      </c>
      <c r="Y27" s="231"/>
      <c r="Z27" s="231"/>
      <c r="AA27" s="227"/>
      <c r="AB27" s="227"/>
    </row>
    <row r="28" spans="1:33" ht="24" x14ac:dyDescent="0.25">
      <c r="C28" s="173" t="str">
        <f>C27&amp;CHAR(10)&amp;"AFB "&amp;C17</f>
        <v>1a
AFB I</v>
      </c>
      <c r="D28" s="173" t="str">
        <f t="shared" ref="D28:X28" si="2">D27&amp;CHAR(10)&amp;"AFB "&amp;D17</f>
        <v>1b (1)
AFB I</v>
      </c>
      <c r="E28" s="173" t="str">
        <f t="shared" si="2"/>
        <v>1b (2)
AFB I</v>
      </c>
      <c r="F28" s="173" t="str">
        <f t="shared" si="2"/>
        <v>1c
AFB II</v>
      </c>
      <c r="G28" s="173" t="str">
        <f t="shared" si="2"/>
        <v>1d
AFB II</v>
      </c>
      <c r="H28" s="173" t="str">
        <f t="shared" si="2"/>
        <v>1e
AFB I</v>
      </c>
      <c r="I28" s="173" t="str">
        <f t="shared" si="2"/>
        <v>1f (1)
AFB I</v>
      </c>
      <c r="J28" s="173" t="str">
        <f t="shared" si="2"/>
        <v>1f (2)
AFB II</v>
      </c>
      <c r="K28" s="173" t="str">
        <f t="shared" si="2"/>
        <v>1g
AFB II</v>
      </c>
      <c r="L28" s="173" t="str">
        <f t="shared" si="2"/>
        <v>1h
AFB I</v>
      </c>
      <c r="M28" s="173" t="str">
        <f t="shared" si="2"/>
        <v>2a
AFB I</v>
      </c>
      <c r="N28" s="173" t="str">
        <f t="shared" si="2"/>
        <v>2b
AFB II</v>
      </c>
      <c r="O28" s="173" t="str">
        <f t="shared" si="2"/>
        <v>3a
AFB II</v>
      </c>
      <c r="P28" s="173" t="str">
        <f t="shared" si="2"/>
        <v>3b
AFB II</v>
      </c>
      <c r="Q28" s="173" t="str">
        <f t="shared" si="2"/>
        <v>3c
AFB II</v>
      </c>
      <c r="R28" s="173" t="str">
        <f t="shared" si="2"/>
        <v>3d
AFB II</v>
      </c>
      <c r="S28" s="173" t="str">
        <f t="shared" si="2"/>
        <v>4a-1
AFB I</v>
      </c>
      <c r="T28" s="173" t="str">
        <f t="shared" si="2"/>
        <v>4a-2
AFB II</v>
      </c>
      <c r="U28" s="173" t="str">
        <f t="shared" si="2"/>
        <v>4b
AFB II</v>
      </c>
      <c r="V28" s="173" t="str">
        <f t="shared" si="2"/>
        <v>4c
AFB III</v>
      </c>
      <c r="W28" s="173" t="str">
        <f t="shared" si="2"/>
        <v>5a
AFB I</v>
      </c>
      <c r="X28" s="173" t="str">
        <f t="shared" si="2"/>
        <v>5b
AFB III</v>
      </c>
      <c r="Y28" s="173"/>
      <c r="Z28" s="173"/>
      <c r="AA28" s="173"/>
      <c r="AB28" s="173"/>
    </row>
    <row r="31" spans="1:33" x14ac:dyDescent="0.25">
      <c r="B31" s="154" t="s">
        <v>134</v>
      </c>
    </row>
    <row r="32" spans="1:33" x14ac:dyDescent="0.25">
      <c r="B32" s="154"/>
      <c r="D32" s="335" t="s">
        <v>163</v>
      </c>
      <c r="E32" s="335" t="s">
        <v>164</v>
      </c>
      <c r="F32" s="335" t="s">
        <v>165</v>
      </c>
      <c r="G32" s="335" t="s">
        <v>166</v>
      </c>
      <c r="H32" s="335" t="s">
        <v>171</v>
      </c>
      <c r="I32" s="335" t="s">
        <v>116</v>
      </c>
      <c r="J32" s="335" t="s">
        <v>128</v>
      </c>
    </row>
    <row r="33" spans="2:36" x14ac:dyDescent="0.25">
      <c r="C33" s="320" t="s">
        <v>135</v>
      </c>
      <c r="D33" s="321"/>
      <c r="E33" s="321"/>
      <c r="F33" s="321"/>
      <c r="G33" s="321"/>
      <c r="H33" s="321"/>
      <c r="I33" s="321"/>
      <c r="J33" s="321"/>
      <c r="K33" s="174"/>
      <c r="L33" s="183"/>
      <c r="M33" s="183"/>
      <c r="N33" s="183"/>
      <c r="O33" s="183"/>
      <c r="S33" s="163" t="s">
        <v>91</v>
      </c>
      <c r="T33">
        <f>COUNTIF($C$18:$X$18,S33)</f>
        <v>7</v>
      </c>
    </row>
    <row r="34" spans="2:36" ht="57" x14ac:dyDescent="0.25">
      <c r="B34">
        <v>5</v>
      </c>
      <c r="C34" s="175" t="s">
        <v>136</v>
      </c>
      <c r="D34" s="176" t="s">
        <v>246</v>
      </c>
      <c r="E34" s="176" t="s">
        <v>270</v>
      </c>
      <c r="F34" s="176" t="s">
        <v>180</v>
      </c>
      <c r="G34" s="176" t="s">
        <v>268</v>
      </c>
      <c r="H34" s="176" t="s">
        <v>254</v>
      </c>
      <c r="I34" s="176" t="s">
        <v>267</v>
      </c>
      <c r="J34" s="337" t="s">
        <v>263</v>
      </c>
      <c r="K34" s="340"/>
      <c r="L34" s="187"/>
      <c r="M34" s="187"/>
      <c r="N34" s="187"/>
      <c r="O34" s="187"/>
      <c r="R34" s="177" t="s">
        <v>39</v>
      </c>
      <c r="S34" s="163">
        <f>SUMIF($C$18:$AA$18,S33,$C$23:$AA$23)</f>
        <v>8</v>
      </c>
      <c r="X34" s="187"/>
      <c r="Y34" s="187"/>
      <c r="Z34" s="187"/>
      <c r="AA34" s="187"/>
      <c r="AB34" s="187"/>
      <c r="AC34" s="187"/>
      <c r="AD34" s="187"/>
      <c r="AE34" s="187"/>
      <c r="AF34" s="187"/>
      <c r="AG34" s="187"/>
      <c r="AH34" s="187"/>
      <c r="AI34" s="187"/>
      <c r="AJ34" s="153"/>
    </row>
    <row r="35" spans="2:36" ht="29.25" customHeight="1" x14ac:dyDescent="0.25">
      <c r="B35">
        <v>6</v>
      </c>
      <c r="C35" s="178" t="s">
        <v>137</v>
      </c>
      <c r="D35" s="176" t="str">
        <f t="shared" ref="D35:O37" si="3">HLOOKUP(D$32,$C$16:$AB$22,$B35,0)</f>
        <v>1a
AFB I</v>
      </c>
      <c r="E35" s="176" t="str">
        <f t="shared" si="3"/>
        <v>1b (1)
AFB I</v>
      </c>
      <c r="F35" s="176" t="str">
        <f t="shared" si="3"/>
        <v>1b (2)
AFB I</v>
      </c>
      <c r="G35" s="176" t="str">
        <f t="shared" si="3"/>
        <v>1c
AFB II</v>
      </c>
      <c r="H35" s="176" t="str">
        <f t="shared" si="3"/>
        <v>1g
AFB II</v>
      </c>
      <c r="I35" s="176" t="str">
        <f t="shared" si="3"/>
        <v>1h
AFB I</v>
      </c>
      <c r="J35" s="337" t="str">
        <f t="shared" si="3"/>
        <v>5b
AFB III</v>
      </c>
      <c r="K35" s="340"/>
      <c r="L35" s="187"/>
      <c r="M35" s="187"/>
      <c r="N35" s="187"/>
      <c r="O35" s="187"/>
      <c r="R35" s="177" t="s">
        <v>5</v>
      </c>
      <c r="S35" s="163">
        <f>SUMIF($C$18:$AA$18,S33,$C$24:$AA$24)</f>
        <v>0</v>
      </c>
    </row>
    <row r="36" spans="2:36" x14ac:dyDescent="0.25">
      <c r="B36">
        <v>7</v>
      </c>
      <c r="C36" s="179" t="e">
        <f>S36</f>
        <v>#VALUE!</v>
      </c>
      <c r="D36" s="180" t="e">
        <f t="shared" si="3"/>
        <v>#VALUE!</v>
      </c>
      <c r="E36" s="180" t="e">
        <f t="shared" si="3"/>
        <v>#VALUE!</v>
      </c>
      <c r="F36" s="180" t="e">
        <f t="shared" si="3"/>
        <v>#VALUE!</v>
      </c>
      <c r="G36" s="180" t="e">
        <f t="shared" si="3"/>
        <v>#VALUE!</v>
      </c>
      <c r="H36" s="180" t="e">
        <f t="shared" si="3"/>
        <v>#VALUE!</v>
      </c>
      <c r="I36" s="180" t="e">
        <f t="shared" si="3"/>
        <v>#VALUE!</v>
      </c>
      <c r="J36" s="181" t="e">
        <f t="shared" si="3"/>
        <v>#VALUE!</v>
      </c>
      <c r="K36" s="341"/>
      <c r="L36" s="186"/>
      <c r="M36" s="186"/>
      <c r="N36" s="186"/>
      <c r="O36" s="186"/>
      <c r="R36" s="177" t="s">
        <v>138</v>
      </c>
      <c r="S36" s="182" t="e">
        <f>S35/(S34*$B$20)</f>
        <v>#VALUE!</v>
      </c>
    </row>
    <row r="39" spans="2:36" x14ac:dyDescent="0.25">
      <c r="D39" s="335" t="s">
        <v>167</v>
      </c>
      <c r="E39" s="335" t="s">
        <v>168</v>
      </c>
      <c r="F39" s="335" t="s">
        <v>117</v>
      </c>
      <c r="G39" s="335" t="s">
        <v>118</v>
      </c>
      <c r="H39" s="338"/>
      <c r="M39" s="163"/>
      <c r="N39" s="163"/>
      <c r="O39" s="163"/>
    </row>
    <row r="40" spans="2:36" x14ac:dyDescent="0.25">
      <c r="C40" s="322" t="s">
        <v>139</v>
      </c>
      <c r="D40" s="323"/>
      <c r="E40" s="323"/>
      <c r="F40" s="323"/>
      <c r="G40" s="339"/>
      <c r="H40" s="174"/>
      <c r="I40" s="183"/>
      <c r="J40" s="183"/>
      <c r="K40" s="183"/>
      <c r="L40" s="183"/>
      <c r="M40" s="183"/>
      <c r="N40" s="183"/>
      <c r="O40" s="183"/>
      <c r="S40" s="163" t="s">
        <v>93</v>
      </c>
      <c r="T40">
        <f>COUNTIF($C$18:$X$18,S40)</f>
        <v>4</v>
      </c>
    </row>
    <row r="41" spans="2:36" ht="68.25" x14ac:dyDescent="0.25">
      <c r="B41">
        <v>5</v>
      </c>
      <c r="C41" s="175" t="s">
        <v>140</v>
      </c>
      <c r="D41" s="176" t="s">
        <v>250</v>
      </c>
      <c r="E41" s="176" t="s">
        <v>269</v>
      </c>
      <c r="F41" s="176" t="s">
        <v>265</v>
      </c>
      <c r="G41" s="337" t="s">
        <v>256</v>
      </c>
      <c r="H41" s="184"/>
      <c r="I41" s="185"/>
      <c r="J41" s="185"/>
      <c r="K41" s="185"/>
      <c r="L41" s="185"/>
      <c r="M41" s="185"/>
      <c r="N41" s="185"/>
      <c r="O41" s="185"/>
      <c r="R41" s="177" t="s">
        <v>39</v>
      </c>
      <c r="S41" s="163">
        <f>SUMIF($C$18:$AA$18,S40,$C$23:$AA$23)</f>
        <v>7</v>
      </c>
    </row>
    <row r="42" spans="2:36" ht="24" customHeight="1" x14ac:dyDescent="0.25">
      <c r="B42">
        <v>6</v>
      </c>
      <c r="C42" s="178" t="s">
        <v>137</v>
      </c>
      <c r="D42" s="176" t="str">
        <f t="shared" ref="D42:H44" si="4">HLOOKUP(D$39,$C$16:$AB$22,$B42,0)</f>
        <v>1d
AFB II</v>
      </c>
      <c r="E42" s="176" t="str">
        <f t="shared" si="4"/>
        <v>1e
AFB I</v>
      </c>
      <c r="F42" s="176" t="str">
        <f t="shared" si="4"/>
        <v>2a
AFB I</v>
      </c>
      <c r="G42" s="337" t="str">
        <f t="shared" si="4"/>
        <v>2b
AFB II</v>
      </c>
      <c r="H42" s="184"/>
      <c r="I42" s="185"/>
      <c r="J42" s="185"/>
      <c r="K42" s="185"/>
      <c r="L42" s="185"/>
      <c r="M42" s="185"/>
      <c r="N42" s="185"/>
      <c r="O42" s="185"/>
      <c r="R42" s="177" t="s">
        <v>5</v>
      </c>
      <c r="S42" s="163">
        <f>SUMIF($C$18:$AA$18,S40,$C$24:$AA$24)</f>
        <v>0</v>
      </c>
    </row>
    <row r="43" spans="2:36" x14ac:dyDescent="0.25">
      <c r="B43">
        <v>7</v>
      </c>
      <c r="C43" s="179" t="e">
        <f>S43</f>
        <v>#VALUE!</v>
      </c>
      <c r="D43" s="180" t="e">
        <f t="shared" si="4"/>
        <v>#VALUE!</v>
      </c>
      <c r="E43" s="180" t="e">
        <f t="shared" si="4"/>
        <v>#VALUE!</v>
      </c>
      <c r="F43" s="180" t="e">
        <f t="shared" si="4"/>
        <v>#VALUE!</v>
      </c>
      <c r="G43" s="181" t="e">
        <f t="shared" si="4"/>
        <v>#VALUE!</v>
      </c>
      <c r="H43" s="240"/>
      <c r="I43" s="241"/>
      <c r="J43" s="241"/>
      <c r="K43" s="241"/>
      <c r="L43" s="241"/>
      <c r="M43" s="186"/>
      <c r="N43" s="186"/>
      <c r="O43" s="186"/>
      <c r="R43" s="177" t="s">
        <v>138</v>
      </c>
      <c r="S43" s="182" t="e">
        <f>S42/(S41*$B$20)</f>
        <v>#VALUE!</v>
      </c>
    </row>
    <row r="45" spans="2:36" ht="16.5" customHeight="1" x14ac:dyDescent="0.25">
      <c r="D45" s="163"/>
      <c r="E45" s="163"/>
      <c r="F45" s="163"/>
      <c r="G45" s="163"/>
      <c r="H45" s="163"/>
    </row>
    <row r="46" spans="2:36" x14ac:dyDescent="0.25">
      <c r="B46" s="154"/>
      <c r="D46" s="335" t="s">
        <v>169</v>
      </c>
      <c r="E46" s="335" t="s">
        <v>170</v>
      </c>
      <c r="F46" s="163" t="s">
        <v>122</v>
      </c>
      <c r="G46" s="163" t="s">
        <v>127</v>
      </c>
      <c r="H46" s="163"/>
      <c r="I46" s="156"/>
      <c r="J46" s="156"/>
      <c r="K46" s="156"/>
      <c r="L46" s="156"/>
    </row>
    <row r="47" spans="2:36" x14ac:dyDescent="0.25">
      <c r="C47" s="324" t="s">
        <v>141</v>
      </c>
      <c r="D47" s="325"/>
      <c r="E47" s="325"/>
      <c r="F47" s="325"/>
      <c r="G47" s="325"/>
      <c r="H47" s="183"/>
      <c r="I47" s="183"/>
      <c r="J47" s="183"/>
      <c r="K47" s="183"/>
      <c r="L47" s="183"/>
      <c r="S47" s="163" t="s">
        <v>95</v>
      </c>
      <c r="T47">
        <f>COUNTIF($C$18:$X$18,S47)</f>
        <v>4</v>
      </c>
    </row>
    <row r="48" spans="2:36" ht="57" x14ac:dyDescent="0.25">
      <c r="B48">
        <v>5</v>
      </c>
      <c r="C48" s="175" t="s">
        <v>276</v>
      </c>
      <c r="D48" s="176" t="s">
        <v>252</v>
      </c>
      <c r="E48" s="176" t="s">
        <v>253</v>
      </c>
      <c r="F48" s="176" t="s">
        <v>260</v>
      </c>
      <c r="G48" s="176" t="s">
        <v>271</v>
      </c>
      <c r="H48" s="187"/>
      <c r="I48" s="187"/>
      <c r="J48" s="187"/>
      <c r="K48" s="187"/>
      <c r="L48" s="187"/>
      <c r="R48" s="177" t="s">
        <v>39</v>
      </c>
      <c r="S48" s="163">
        <f>SUMIF($C$18:$AA$18,S47,$C$23:$AA$23)</f>
        <v>6</v>
      </c>
    </row>
    <row r="49" spans="2:20" ht="27" customHeight="1" x14ac:dyDescent="0.25">
      <c r="B49">
        <v>6</v>
      </c>
      <c r="C49" s="178" t="s">
        <v>137</v>
      </c>
      <c r="D49" s="176" t="str">
        <f t="shared" ref="D49:G51" si="5">HLOOKUP(D$46,$C$16:$AB$22,$B49,0)</f>
        <v>1f (1)
AFB I</v>
      </c>
      <c r="E49" s="176" t="str">
        <f t="shared" si="5"/>
        <v>1f (2)
AFB II</v>
      </c>
      <c r="F49" s="176" t="str">
        <f t="shared" si="5"/>
        <v>3d
AFB II</v>
      </c>
      <c r="G49" s="176" t="str">
        <f t="shared" si="5"/>
        <v>5a
AFB I</v>
      </c>
      <c r="H49" s="187"/>
      <c r="I49" s="187"/>
      <c r="J49" s="187"/>
      <c r="K49" s="187"/>
      <c r="L49" s="187"/>
      <c r="R49" s="177" t="s">
        <v>5</v>
      </c>
      <c r="S49" s="163">
        <f>SUMIF($C$18:$AA$18,S47,$C$24:$AA$24)</f>
        <v>0</v>
      </c>
    </row>
    <row r="50" spans="2:20" x14ac:dyDescent="0.25">
      <c r="B50">
        <v>7</v>
      </c>
      <c r="C50" s="179" t="e">
        <f>S50</f>
        <v>#VALUE!</v>
      </c>
      <c r="D50" s="180" t="e">
        <f t="shared" si="5"/>
        <v>#VALUE!</v>
      </c>
      <c r="E50" s="180" t="e">
        <f t="shared" si="5"/>
        <v>#VALUE!</v>
      </c>
      <c r="F50" s="180" t="e">
        <f t="shared" si="5"/>
        <v>#VALUE!</v>
      </c>
      <c r="G50" s="180" t="e">
        <f t="shared" si="5"/>
        <v>#VALUE!</v>
      </c>
      <c r="H50" s="186"/>
      <c r="I50" s="186"/>
      <c r="J50" s="186"/>
      <c r="K50" s="186"/>
      <c r="L50" s="186"/>
      <c r="R50" s="177" t="s">
        <v>138</v>
      </c>
      <c r="S50" s="182" t="e">
        <f>S49/(S48*$B$20)</f>
        <v>#VALUE!</v>
      </c>
    </row>
    <row r="53" spans="2:20" x14ac:dyDescent="0.25">
      <c r="B53" s="154"/>
      <c r="D53" s="335" t="s">
        <v>119</v>
      </c>
      <c r="E53" s="335" t="s">
        <v>120</v>
      </c>
      <c r="F53" s="335" t="s">
        <v>121</v>
      </c>
      <c r="G53" s="335" t="s">
        <v>123</v>
      </c>
      <c r="H53" s="335" t="s">
        <v>124</v>
      </c>
      <c r="I53" s="335" t="s">
        <v>125</v>
      </c>
      <c r="J53" s="335" t="s">
        <v>126</v>
      </c>
    </row>
    <row r="54" spans="2:20" x14ac:dyDescent="0.25">
      <c r="C54" s="342" t="s">
        <v>142</v>
      </c>
      <c r="D54" s="343"/>
      <c r="E54" s="343"/>
      <c r="F54" s="343"/>
      <c r="G54" s="343"/>
      <c r="H54" s="343"/>
      <c r="I54" s="343"/>
      <c r="J54" s="343"/>
      <c r="S54" t="s">
        <v>92</v>
      </c>
      <c r="T54">
        <f>COUNTIF($C$18:$X$18,S54)</f>
        <v>7</v>
      </c>
    </row>
    <row r="55" spans="2:20" ht="57" x14ac:dyDescent="0.25">
      <c r="B55">
        <v>5</v>
      </c>
      <c r="C55" s="175" t="s">
        <v>143</v>
      </c>
      <c r="D55" s="176" t="s">
        <v>272</v>
      </c>
      <c r="E55" s="176" t="s">
        <v>273</v>
      </c>
      <c r="F55" s="176" t="s">
        <v>274</v>
      </c>
      <c r="G55" s="346" t="s">
        <v>266</v>
      </c>
      <c r="H55" s="347"/>
      <c r="I55" s="176" t="s">
        <v>261</v>
      </c>
      <c r="J55" s="176" t="s">
        <v>275</v>
      </c>
      <c r="R55" s="177" t="s">
        <v>39</v>
      </c>
      <c r="S55" s="163">
        <f>SUMIF($C$18:$AA$18,S54,$C$23:$AA$23)</f>
        <v>9</v>
      </c>
    </row>
    <row r="56" spans="2:20" ht="23.25" x14ac:dyDescent="0.25">
      <c r="B56">
        <v>6</v>
      </c>
      <c r="C56" s="178" t="s">
        <v>137</v>
      </c>
      <c r="D56" s="176" t="str">
        <f t="shared" ref="D56:J58" si="6">HLOOKUP(D$53,$C$16:$AB$22,$B56,0)</f>
        <v>3a
AFB II</v>
      </c>
      <c r="E56" s="176" t="str">
        <f t="shared" si="6"/>
        <v>3b
AFB II</v>
      </c>
      <c r="F56" s="176" t="str">
        <f t="shared" si="6"/>
        <v>3c
AFB II</v>
      </c>
      <c r="G56" s="176" t="str">
        <f t="shared" si="6"/>
        <v>4a-1
AFB I</v>
      </c>
      <c r="H56" s="176" t="str">
        <f t="shared" si="6"/>
        <v>4a-2
AFB II</v>
      </c>
      <c r="I56" s="176" t="str">
        <f t="shared" si="6"/>
        <v>4b
AFB II</v>
      </c>
      <c r="J56" s="176" t="str">
        <f t="shared" si="6"/>
        <v>4c
AFB III</v>
      </c>
      <c r="R56" s="177" t="s">
        <v>5</v>
      </c>
      <c r="S56" s="163">
        <f>SUMIF($C$18:$AA$18,S54,$C$24:$AA$24)</f>
        <v>0</v>
      </c>
    </row>
    <row r="57" spans="2:20" x14ac:dyDescent="0.25">
      <c r="B57">
        <v>7</v>
      </c>
      <c r="C57" s="179" t="e">
        <f>S57</f>
        <v>#VALUE!</v>
      </c>
      <c r="D57" s="180" t="e">
        <f t="shared" si="6"/>
        <v>#VALUE!</v>
      </c>
      <c r="E57" s="181" t="e">
        <f t="shared" si="6"/>
        <v>#VALUE!</v>
      </c>
      <c r="F57" s="181" t="e">
        <f t="shared" si="6"/>
        <v>#VALUE!</v>
      </c>
      <c r="G57" s="181" t="e">
        <f t="shared" si="6"/>
        <v>#VALUE!</v>
      </c>
      <c r="H57" s="181" t="e">
        <f t="shared" si="6"/>
        <v>#VALUE!</v>
      </c>
      <c r="I57" s="181" t="e">
        <f t="shared" si="6"/>
        <v>#VALUE!</v>
      </c>
      <c r="J57" s="181" t="e">
        <f t="shared" si="6"/>
        <v>#VALUE!</v>
      </c>
      <c r="R57" s="177" t="s">
        <v>138</v>
      </c>
      <c r="S57" s="182" t="e">
        <f>S56/(S55*$B$20)</f>
        <v>#VALUE!</v>
      </c>
    </row>
    <row r="63" spans="2:20" x14ac:dyDescent="0.25">
      <c r="B63" s="154" t="s">
        <v>144</v>
      </c>
    </row>
    <row r="64" spans="2:20" x14ac:dyDescent="0.25">
      <c r="D64" s="163" t="s">
        <v>58</v>
      </c>
      <c r="E64" s="163" t="s">
        <v>59</v>
      </c>
      <c r="F64" s="163" t="s">
        <v>60</v>
      </c>
    </row>
    <row r="65" spans="3:15" x14ac:dyDescent="0.25">
      <c r="C65" s="177" t="s">
        <v>39</v>
      </c>
      <c r="D65" s="163">
        <f>SUMIF($C$17:$AA$17,D64,$C$23:$AA$23)</f>
        <v>12</v>
      </c>
      <c r="E65" s="163">
        <f>SUMIF($C$17:$AA$17,E64,$C$23:$AA$23)</f>
        <v>14</v>
      </c>
      <c r="F65" s="163">
        <f>SUMIF($C$17:$AA$17,F64,$C$23:$AA$23)</f>
        <v>4</v>
      </c>
    </row>
    <row r="66" spans="3:15" x14ac:dyDescent="0.25">
      <c r="C66" s="177" t="s">
        <v>5</v>
      </c>
      <c r="D66" s="163">
        <f>SUMIF($C$17:$AA$17,D64,$C$24:$AA$24)</f>
        <v>0</v>
      </c>
      <c r="E66" s="163">
        <f>SUMIF($C$17:$AA$17,E64,$C$24:$AA$24)</f>
        <v>0</v>
      </c>
      <c r="F66" s="163">
        <f>SUMIF($C$17:$AA$17,F64,$C$24:$AA$24)</f>
        <v>0</v>
      </c>
    </row>
    <row r="67" spans="3:15" x14ac:dyDescent="0.25">
      <c r="C67" s="177"/>
      <c r="D67" s="163" t="s">
        <v>145</v>
      </c>
      <c r="E67" s="163" t="s">
        <v>146</v>
      </c>
      <c r="F67" s="163" t="s">
        <v>147</v>
      </c>
    </row>
    <row r="68" spans="3:15" x14ac:dyDescent="0.25">
      <c r="C68" s="177" t="s">
        <v>138</v>
      </c>
      <c r="D68" s="182" t="e">
        <f>D66/(D65*$B$20)</f>
        <v>#VALUE!</v>
      </c>
      <c r="E68" s="182" t="e">
        <f t="shared" ref="E68:F68" si="7">E66/(E65*$B$20)</f>
        <v>#VALUE!</v>
      </c>
      <c r="F68" s="182" t="e">
        <f t="shared" si="7"/>
        <v>#VALUE!</v>
      </c>
    </row>
    <row r="71" spans="3:15" x14ac:dyDescent="0.25">
      <c r="C71" t="s">
        <v>181</v>
      </c>
    </row>
    <row r="72" spans="3:15" x14ac:dyDescent="0.25">
      <c r="C72" s="320" t="s">
        <v>135</v>
      </c>
      <c r="D72" s="321"/>
      <c r="E72" s="321"/>
      <c r="F72" s="321"/>
      <c r="G72" s="321"/>
      <c r="H72" s="321"/>
      <c r="I72" s="321"/>
      <c r="J72" s="321"/>
      <c r="K72" s="322" t="s">
        <v>139</v>
      </c>
      <c r="L72" s="323"/>
      <c r="M72" s="323"/>
      <c r="N72" s="323"/>
      <c r="O72" s="339"/>
    </row>
    <row r="73" spans="3:15" ht="57" x14ac:dyDescent="0.25">
      <c r="C73" s="175" t="str">
        <f>C34</f>
        <v>Zahlen
und
Größen</v>
      </c>
      <c r="D73" s="175" t="str">
        <f t="shared" ref="D73:J73" si="8">D34</f>
        <v>Größen-
angaben
vergleichen</v>
      </c>
      <c r="E73" s="175" t="str">
        <f t="shared" si="8"/>
        <v>Summe
von na-
türlichen
Zahlen
berechnen</v>
      </c>
      <c r="F73" s="175" t="str">
        <f t="shared" si="8"/>
        <v>gebro-
chene
Zahlen
addieren</v>
      </c>
      <c r="G73" s="175" t="str">
        <f t="shared" si="8"/>
        <v>vom
Produkt
auf
Faktoren
schließen</v>
      </c>
      <c r="H73" s="175" t="str">
        <f t="shared" si="8"/>
        <v>Gleichung
lösen</v>
      </c>
      <c r="I73" s="175" t="str">
        <f t="shared" si="8"/>
        <v>gebro-
chene
Zahl
runden</v>
      </c>
      <c r="J73" s="175" t="str">
        <f t="shared" si="8"/>
        <v>größt-
mögliche
Ersparnis
berechnen</v>
      </c>
      <c r="K73" s="176" t="str">
        <f>C41</f>
        <v>Raum
und
Form</v>
      </c>
      <c r="L73" s="176" t="str">
        <f t="shared" ref="L73:O75" si="9">D41</f>
        <v>Rechteck mit 
gegebener
Eigenschaft
zeichnen</v>
      </c>
      <c r="M73" s="176" t="str">
        <f t="shared" si="9"/>
        <v>zueinan-
der senk-
rechte
Geraden
zeichnen</v>
      </c>
      <c r="N73" s="176" t="str">
        <f t="shared" si="9"/>
        <v>Dreieck
konstru-ieren</v>
      </c>
      <c r="O73" s="176" t="str">
        <f t="shared" si="9"/>
        <v>Eigenschaf-
ten von
Dreiecken
anwenden</v>
      </c>
    </row>
    <row r="74" spans="3:15" ht="23.25" x14ac:dyDescent="0.25">
      <c r="C74" s="178" t="str">
        <f t="shared" ref="C74:J75" si="10">C35</f>
        <v>gesamt</v>
      </c>
      <c r="D74" s="178" t="str">
        <f t="shared" si="10"/>
        <v>1a
AFB I</v>
      </c>
      <c r="E74" s="178" t="str">
        <f t="shared" si="10"/>
        <v>1b (1)
AFB I</v>
      </c>
      <c r="F74" s="178" t="str">
        <f t="shared" si="10"/>
        <v>1b (2)
AFB I</v>
      </c>
      <c r="G74" s="178" t="str">
        <f t="shared" si="10"/>
        <v>1c
AFB II</v>
      </c>
      <c r="H74" s="178" t="str">
        <f t="shared" si="10"/>
        <v>1g
AFB II</v>
      </c>
      <c r="I74" s="178" t="str">
        <f t="shared" si="10"/>
        <v>1h
AFB I</v>
      </c>
      <c r="J74" s="178" t="str">
        <f t="shared" si="10"/>
        <v>5b
AFB III</v>
      </c>
      <c r="K74" s="176" t="str">
        <f t="shared" ref="K74:K75" si="11">C42</f>
        <v>gesamt</v>
      </c>
      <c r="L74" s="176" t="str">
        <f t="shared" si="9"/>
        <v>1d
AFB II</v>
      </c>
      <c r="M74" s="176" t="str">
        <f t="shared" si="9"/>
        <v>1e
AFB I</v>
      </c>
      <c r="N74" s="176" t="str">
        <f t="shared" si="9"/>
        <v>2a
AFB I</v>
      </c>
      <c r="O74" s="176" t="str">
        <f t="shared" si="9"/>
        <v>2b
AFB II</v>
      </c>
    </row>
    <row r="75" spans="3:15" x14ac:dyDescent="0.25">
      <c r="C75" s="179" t="e">
        <f t="shared" si="10"/>
        <v>#VALUE!</v>
      </c>
      <c r="D75" s="179" t="e">
        <f t="shared" si="10"/>
        <v>#VALUE!</v>
      </c>
      <c r="E75" s="179" t="e">
        <f t="shared" si="10"/>
        <v>#VALUE!</v>
      </c>
      <c r="F75" s="179" t="e">
        <f t="shared" si="10"/>
        <v>#VALUE!</v>
      </c>
      <c r="G75" s="179" t="e">
        <f t="shared" si="10"/>
        <v>#VALUE!</v>
      </c>
      <c r="H75" s="179" t="e">
        <f t="shared" si="10"/>
        <v>#VALUE!</v>
      </c>
      <c r="I75" s="179" t="e">
        <f t="shared" si="10"/>
        <v>#VALUE!</v>
      </c>
      <c r="J75" s="179" t="e">
        <f t="shared" si="10"/>
        <v>#VALUE!</v>
      </c>
      <c r="K75" s="180" t="e">
        <f t="shared" si="11"/>
        <v>#VALUE!</v>
      </c>
      <c r="L75" s="180" t="e">
        <f t="shared" si="9"/>
        <v>#VALUE!</v>
      </c>
      <c r="M75" s="180" t="e">
        <f t="shared" si="9"/>
        <v>#VALUE!</v>
      </c>
      <c r="N75" s="180" t="e">
        <f t="shared" si="9"/>
        <v>#VALUE!</v>
      </c>
      <c r="O75" s="180" t="e">
        <f t="shared" si="9"/>
        <v>#VALUE!</v>
      </c>
    </row>
    <row r="77" spans="3:15" x14ac:dyDescent="0.25">
      <c r="C77" s="342" t="s">
        <v>142</v>
      </c>
      <c r="D77" s="343"/>
      <c r="E77" s="343"/>
      <c r="F77" s="343"/>
      <c r="G77" s="343"/>
      <c r="H77" s="343"/>
      <c r="I77" s="343"/>
      <c r="J77" s="343"/>
      <c r="K77" s="324" t="s">
        <v>141</v>
      </c>
      <c r="L77" s="325"/>
      <c r="M77" s="325"/>
      <c r="N77" s="325"/>
      <c r="O77" s="325"/>
    </row>
    <row r="78" spans="3:15" ht="57" x14ac:dyDescent="0.25">
      <c r="C78" s="175" t="str">
        <f>C55</f>
        <v>Daten 
und
Zufall</v>
      </c>
      <c r="D78" s="175" t="str">
        <f t="shared" ref="D78:J78" si="12">D55</f>
        <v>größten
Tempera-
turunter-
schied
angeben</v>
      </c>
      <c r="E78" s="175" t="str">
        <f t="shared" si="12"/>
        <v>durch-
schnitt-
liche Tem-
peratur
berechnen</v>
      </c>
      <c r="F78" s="175" t="str">
        <f t="shared" si="12"/>
        <v>Beschrif-
tung
der Achse
ergänzen</v>
      </c>
      <c r="G78" s="348" t="str">
        <f t="shared" si="12"/>
        <v>Informationen
aus Diagramm
entnehmen</v>
      </c>
      <c r="H78" s="349"/>
      <c r="I78" s="175" t="str">
        <f t="shared" si="12"/>
        <v>Daten
grafisch
darstellen</v>
      </c>
      <c r="J78" s="175" t="str">
        <f t="shared" si="12"/>
        <v>Größen zur
Berech-
nung
identi-
fizieren</v>
      </c>
      <c r="K78" s="176" t="str">
        <f>C48</f>
        <v>Zuord-
nungen 
und
Funk-
tionen</v>
      </c>
      <c r="L78" s="176" t="str">
        <f t="shared" ref="L78:O80" si="13">D48</f>
        <v>Informa-
tion aus
Tabelle
entnehmen</v>
      </c>
      <c r="M78" s="176" t="str">
        <f t="shared" si="13"/>
        <v>Masse eines Briefes
rekon-
struieren</v>
      </c>
      <c r="N78" s="176" t="str">
        <f t="shared" si="13"/>
        <v>Ergebnis
ermitteln</v>
      </c>
      <c r="O78" s="176" t="str">
        <f t="shared" si="13"/>
        <v>Propor-
tionalität
sach-
gerecht
anwenden</v>
      </c>
    </row>
    <row r="79" spans="3:15" ht="23.25" x14ac:dyDescent="0.25">
      <c r="C79" s="178" t="str">
        <f t="shared" ref="C79:J80" si="14">C56</f>
        <v>gesamt</v>
      </c>
      <c r="D79" s="178" t="str">
        <f t="shared" si="14"/>
        <v>3a
AFB II</v>
      </c>
      <c r="E79" s="178" t="str">
        <f t="shared" si="14"/>
        <v>3b
AFB II</v>
      </c>
      <c r="F79" s="178" t="str">
        <f t="shared" si="14"/>
        <v>3c
AFB II</v>
      </c>
      <c r="G79" s="178" t="str">
        <f t="shared" si="14"/>
        <v>4a-1
AFB I</v>
      </c>
      <c r="H79" s="178" t="str">
        <f t="shared" si="14"/>
        <v>4a-2
AFB II</v>
      </c>
      <c r="I79" s="178" t="str">
        <f t="shared" si="14"/>
        <v>4b
AFB II</v>
      </c>
      <c r="J79" s="178" t="str">
        <f t="shared" si="14"/>
        <v>4c
AFB III</v>
      </c>
      <c r="K79" s="176" t="str">
        <f t="shared" ref="K79:K80" si="15">C49</f>
        <v>gesamt</v>
      </c>
      <c r="L79" s="176" t="str">
        <f t="shared" si="13"/>
        <v>1f (1)
AFB I</v>
      </c>
      <c r="M79" s="176" t="str">
        <f t="shared" si="13"/>
        <v>1f (2)
AFB II</v>
      </c>
      <c r="N79" s="176" t="str">
        <f t="shared" si="13"/>
        <v>3d
AFB II</v>
      </c>
      <c r="O79" s="176" t="str">
        <f t="shared" si="13"/>
        <v>5a
AFB I</v>
      </c>
    </row>
    <row r="80" spans="3:15" x14ac:dyDescent="0.25">
      <c r="C80" s="179" t="e">
        <f t="shared" si="14"/>
        <v>#VALUE!</v>
      </c>
      <c r="D80" s="179" t="e">
        <f t="shared" si="14"/>
        <v>#VALUE!</v>
      </c>
      <c r="E80" s="179" t="e">
        <f t="shared" si="14"/>
        <v>#VALUE!</v>
      </c>
      <c r="F80" s="179" t="e">
        <f t="shared" si="14"/>
        <v>#VALUE!</v>
      </c>
      <c r="G80" s="179" t="e">
        <f t="shared" si="14"/>
        <v>#VALUE!</v>
      </c>
      <c r="H80" s="179" t="e">
        <f t="shared" si="14"/>
        <v>#VALUE!</v>
      </c>
      <c r="I80" s="179" t="e">
        <f t="shared" si="14"/>
        <v>#VALUE!</v>
      </c>
      <c r="J80" s="179" t="e">
        <f t="shared" si="14"/>
        <v>#VALUE!</v>
      </c>
      <c r="K80" s="180" t="e">
        <f t="shared" si="15"/>
        <v>#VALUE!</v>
      </c>
      <c r="L80" s="180" t="e">
        <f t="shared" si="13"/>
        <v>#VALUE!</v>
      </c>
      <c r="M80" s="180" t="e">
        <f t="shared" si="13"/>
        <v>#VALUE!</v>
      </c>
      <c r="N80" s="180" t="e">
        <f t="shared" si="13"/>
        <v>#VALUE!</v>
      </c>
      <c r="O80" s="180" t="e">
        <f t="shared" si="13"/>
        <v>#VALUE!</v>
      </c>
    </row>
  </sheetData>
  <mergeCells count="19">
    <mergeCell ref="C72:J72"/>
    <mergeCell ref="K72:O72"/>
    <mergeCell ref="C77:J77"/>
    <mergeCell ref="K77:O77"/>
    <mergeCell ref="G78:H78"/>
    <mergeCell ref="S20:T20"/>
    <mergeCell ref="C33:J33"/>
    <mergeCell ref="C40:G40"/>
    <mergeCell ref="C47:G47"/>
    <mergeCell ref="C54:J54"/>
    <mergeCell ref="G55:H55"/>
    <mergeCell ref="Z3:AA3"/>
    <mergeCell ref="Z4:AA4"/>
    <mergeCell ref="Z5:AA5"/>
    <mergeCell ref="C19:L19"/>
    <mergeCell ref="M19:N19"/>
    <mergeCell ref="O19:R19"/>
    <mergeCell ref="S19:V19"/>
    <mergeCell ref="W19:X19"/>
  </mergeCells>
  <conditionalFormatting sqref="Y17:AA17">
    <cfRule type="cellIs" dxfId="20" priority="19" operator="equal">
      <formula>"III"</formula>
    </cfRule>
    <cfRule type="cellIs" dxfId="19" priority="20" operator="equal">
      <formula>"II"</formula>
    </cfRule>
    <cfRule type="cellIs" dxfId="18" priority="21" operator="equal">
      <formula>"I"</formula>
    </cfRule>
  </conditionalFormatting>
  <conditionalFormatting sqref="Y18:AA18">
    <cfRule type="cellIs" dxfId="17" priority="15" operator="equal">
      <formula>"ZF"</formula>
    </cfRule>
    <cfRule type="cellIs" dxfId="16" priority="16" operator="equal">
      <formula>"RF"</formula>
    </cfRule>
    <cfRule type="cellIs" dxfId="15" priority="17" operator="equal">
      <formula>"DZ"</formula>
    </cfRule>
    <cfRule type="cellIs" dxfId="14" priority="18" operator="equal">
      <formula>"ZG"</formula>
    </cfRule>
  </conditionalFormatting>
  <conditionalFormatting sqref="C17:W17">
    <cfRule type="cellIs" dxfId="13" priority="12" operator="equal">
      <formula>"III"</formula>
    </cfRule>
    <cfRule type="cellIs" dxfId="12" priority="13" operator="equal">
      <formula>"II"</formula>
    </cfRule>
    <cfRule type="cellIs" dxfId="11" priority="14" operator="equal">
      <formula>"I"</formula>
    </cfRule>
  </conditionalFormatting>
  <conditionalFormatting sqref="C18:W18">
    <cfRule type="cellIs" dxfId="10" priority="8" operator="equal">
      <formula>"ZF"</formula>
    </cfRule>
    <cfRule type="cellIs" dxfId="9" priority="9" operator="equal">
      <formula>"RF"</formula>
    </cfRule>
    <cfRule type="cellIs" dxfId="8" priority="10" operator="equal">
      <formula>"DZ"</formula>
    </cfRule>
    <cfRule type="cellIs" dxfId="7" priority="11" operator="equal">
      <formula>"ZG"</formula>
    </cfRule>
  </conditionalFormatting>
  <conditionalFormatting sqref="X17">
    <cfRule type="cellIs" dxfId="6" priority="5" operator="equal">
      <formula>"III"</formula>
    </cfRule>
    <cfRule type="cellIs" dxfId="5" priority="6" operator="equal">
      <formula>"II"</formula>
    </cfRule>
    <cfRule type="cellIs" dxfId="4" priority="7" operator="equal">
      <formula>"I"</formula>
    </cfRule>
  </conditionalFormatting>
  <conditionalFormatting sqref="X18">
    <cfRule type="cellIs" dxfId="3" priority="1" operator="equal">
      <formula>"ZF"</formula>
    </cfRule>
    <cfRule type="cellIs" dxfId="2" priority="2" operator="equal">
      <formula>"RF"</formula>
    </cfRule>
    <cfRule type="cellIs" dxfId="1" priority="3" operator="equal">
      <formula>"DZ"</formula>
    </cfRule>
    <cfRule type="cellIs" dxfId="0" priority="4" operator="equal">
      <formula>"ZG"</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Klasse</vt:lpstr>
      <vt:lpstr>Auswertung Klasse</vt:lpstr>
      <vt:lpstr>Datensammler</vt:lpstr>
      <vt:lpstr>Auswertung Schule</vt:lpstr>
      <vt:lpstr>Anleitung</vt:lpstr>
      <vt:lpstr>K_Dat</vt:lpstr>
      <vt:lpstr>S_Dat</vt:lpstr>
      <vt:lpstr>Datensammler!Druckbereich</vt:lpstr>
      <vt:lpstr>Klasse!Druckbereich</vt:lpstr>
      <vt:lpstr>Datensammler!Drucktitel</vt:lpstr>
    </vt:vector>
  </TitlesOfParts>
  <Company>Landesinstitut für Schulqualität und Lehrerbildung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2020-03-17T07:03:17Z</cp:lastPrinted>
  <dcterms:created xsi:type="dcterms:W3CDTF">2017-03-23T11:42:30Z</dcterms:created>
  <dcterms:modified xsi:type="dcterms:W3CDTF">2021-05-11T10:19:07Z</dcterms:modified>
</cp:coreProperties>
</file>