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2090"/>
  </bookViews>
  <sheets>
    <sheet name="Klasse" sheetId="1" r:id="rId1"/>
    <sheet name="Meldedaten freiw" sheetId="5" state="hidden" r:id="rId2"/>
    <sheet name="Auswertung Klasse" sheetId="18" r:id="rId3"/>
    <sheet name="Meldedaten" sheetId="4" r:id="rId4"/>
    <sheet name="Auswertung Schule" sheetId="22" r:id="rId5"/>
    <sheet name="Anleitung" sheetId="15" r:id="rId6"/>
    <sheet name="K_Dat" sheetId="19" state="hidden" r:id="rId7"/>
    <sheet name="S_Dat" sheetId="23" state="hidden" r:id="rId8"/>
  </sheets>
  <definedNames>
    <definedName name="_xlnm.Print_Area" localSheetId="0">Klasse!$A$5:$AH$48</definedName>
    <definedName name="_xlnm.Print_Area" localSheetId="3">Meldedaten!$A$3:$D$74</definedName>
    <definedName name="_xlnm.Print_Area" localSheetId="1">'Meldedaten freiw'!$A$3:$D$54</definedName>
    <definedName name="_xlnm.Print_Titles" localSheetId="3">Meldedaten!$3:$4</definedName>
    <definedName name="_xlnm.Print_Titles" localSheetId="1">'Meldedaten freiw'!$3:$4</definedName>
  </definedNames>
  <calcPr calcId="145621"/>
</workbook>
</file>

<file path=xl/calcChain.xml><?xml version="1.0" encoding="utf-8"?>
<calcChain xmlns="http://schemas.openxmlformats.org/spreadsheetml/2006/main">
  <c r="F65" i="23" l="1"/>
  <c r="E65" i="23"/>
  <c r="D65" i="23"/>
  <c r="I56" i="23"/>
  <c r="H56" i="23"/>
  <c r="G56" i="23"/>
  <c r="F56" i="23"/>
  <c r="E56" i="23"/>
  <c r="D56" i="23"/>
  <c r="S55" i="23"/>
  <c r="H49" i="23"/>
  <c r="G49" i="23"/>
  <c r="F49" i="23"/>
  <c r="E49" i="23"/>
  <c r="D49" i="23"/>
  <c r="S48" i="23"/>
  <c r="M42" i="23"/>
  <c r="L42" i="23"/>
  <c r="K42" i="23"/>
  <c r="J42" i="23"/>
  <c r="I42" i="23"/>
  <c r="H42" i="23"/>
  <c r="G42" i="23"/>
  <c r="F42" i="23"/>
  <c r="E42" i="23"/>
  <c r="D42" i="23"/>
  <c r="S41" i="23"/>
  <c r="K35" i="23"/>
  <c r="J35" i="23"/>
  <c r="I35" i="23"/>
  <c r="H35" i="23"/>
  <c r="G35" i="23"/>
  <c r="F35" i="23"/>
  <c r="E35" i="23"/>
  <c r="D35" i="23"/>
  <c r="S34" i="23"/>
  <c r="AE28" i="23"/>
  <c r="AD28" i="23"/>
  <c r="AC28" i="23"/>
  <c r="AB28" i="23"/>
  <c r="AA28" i="23"/>
  <c r="Z28" i="23"/>
  <c r="Y28" i="23"/>
  <c r="X28" i="23"/>
  <c r="W28" i="23"/>
  <c r="V28" i="23"/>
  <c r="U28" i="23"/>
  <c r="T28" i="23"/>
  <c r="S28" i="23"/>
  <c r="R28" i="23"/>
  <c r="Q28" i="23"/>
  <c r="P28" i="23"/>
  <c r="O28" i="23"/>
  <c r="N28" i="23"/>
  <c r="M28" i="23"/>
  <c r="L28" i="23"/>
  <c r="K28" i="23"/>
  <c r="J28" i="23"/>
  <c r="I28" i="23"/>
  <c r="H28" i="23"/>
  <c r="G28" i="23"/>
  <c r="F28" i="23"/>
  <c r="E28" i="23"/>
  <c r="D28" i="23"/>
  <c r="C28" i="23"/>
  <c r="A2" i="22"/>
  <c r="E65" i="19"/>
  <c r="F65" i="19"/>
  <c r="D65" i="19"/>
  <c r="E56" i="19"/>
  <c r="F56" i="19"/>
  <c r="G56" i="19"/>
  <c r="H56" i="19"/>
  <c r="I56" i="19"/>
  <c r="D56" i="19"/>
  <c r="S55" i="19"/>
  <c r="S48" i="19"/>
  <c r="S41" i="19"/>
  <c r="K35" i="19"/>
  <c r="D35" i="19"/>
  <c r="E35" i="19"/>
  <c r="F35" i="19"/>
  <c r="G35" i="19"/>
  <c r="H35" i="19"/>
  <c r="I35" i="19"/>
  <c r="J35" i="19"/>
  <c r="S34" i="19"/>
  <c r="C13" i="19" l="1"/>
  <c r="D28" i="19"/>
  <c r="E28" i="19"/>
  <c r="F28" i="19"/>
  <c r="G28" i="19"/>
  <c r="H28" i="19"/>
  <c r="I28" i="19"/>
  <c r="J28" i="19"/>
  <c r="K28" i="19"/>
  <c r="L28" i="19"/>
  <c r="M28" i="19"/>
  <c r="N28" i="19"/>
  <c r="O28" i="19"/>
  <c r="P28" i="19"/>
  <c r="Q28" i="19"/>
  <c r="R28" i="19"/>
  <c r="S28" i="19"/>
  <c r="T28" i="19"/>
  <c r="U28" i="19"/>
  <c r="V28" i="19"/>
  <c r="W28" i="19"/>
  <c r="X28" i="19"/>
  <c r="Y28" i="19"/>
  <c r="Z28" i="19"/>
  <c r="AA28" i="19"/>
  <c r="AB28" i="19"/>
  <c r="AC28" i="19"/>
  <c r="AD28" i="19"/>
  <c r="AE28" i="19"/>
  <c r="C28" i="19"/>
  <c r="H49" i="19" l="1"/>
  <c r="G49" i="19"/>
  <c r="F49" i="19"/>
  <c r="E49" i="19"/>
  <c r="D49" i="19"/>
  <c r="M42" i="19"/>
  <c r="L42" i="19"/>
  <c r="K42" i="19"/>
  <c r="J42" i="19"/>
  <c r="I42" i="19"/>
  <c r="H42" i="19"/>
  <c r="G42" i="19"/>
  <c r="F42" i="19"/>
  <c r="E42" i="19"/>
  <c r="D42" i="19"/>
  <c r="A2" i="18"/>
  <c r="I47" i="1" l="1"/>
  <c r="F10" i="4" s="1"/>
  <c r="T4" i="19" s="1"/>
  <c r="J47" i="1"/>
  <c r="F11" i="4" s="1"/>
  <c r="U4" i="19" s="1"/>
  <c r="K47" i="1"/>
  <c r="F12" i="4" s="1"/>
  <c r="V4" i="19" s="1"/>
  <c r="L47" i="1"/>
  <c r="F13" i="4" s="1"/>
  <c r="W4" i="19" s="1"/>
  <c r="M47" i="1"/>
  <c r="F14" i="4" s="1"/>
  <c r="X4" i="19" s="1"/>
  <c r="H47" i="1"/>
  <c r="F9" i="4" s="1"/>
  <c r="S4" i="19" s="1"/>
  <c r="A5" i="1"/>
  <c r="Y4" i="19" l="1"/>
  <c r="D14" i="4"/>
  <c r="X4" i="23" s="1"/>
  <c r="X8" i="23" l="1"/>
  <c r="I10" i="22" s="1"/>
  <c r="I8" i="22"/>
  <c r="I8" i="18"/>
  <c r="L43" i="1"/>
  <c r="F34" i="4" s="1"/>
  <c r="K24" i="19" s="1"/>
  <c r="M43" i="1"/>
  <c r="N43" i="1"/>
  <c r="O43" i="1"/>
  <c r="P43" i="1"/>
  <c r="F38" i="4" s="1"/>
  <c r="O24" i="19" s="1"/>
  <c r="Q43" i="1"/>
  <c r="F39" i="4" s="1"/>
  <c r="P24" i="19" s="1"/>
  <c r="R43" i="1"/>
  <c r="S43" i="1"/>
  <c r="T43" i="1"/>
  <c r="U43" i="1"/>
  <c r="V43" i="1"/>
  <c r="W43" i="1"/>
  <c r="X43" i="1"/>
  <c r="Y43" i="1"/>
  <c r="Z43" i="1"/>
  <c r="F48" i="4" s="1"/>
  <c r="Y24" i="19" s="1"/>
  <c r="AA43" i="1"/>
  <c r="AB43" i="1"/>
  <c r="AC43" i="1"/>
  <c r="F51" i="4" s="1"/>
  <c r="AD43" i="1"/>
  <c r="F52" i="4" s="1"/>
  <c r="AC24" i="19" s="1"/>
  <c r="D51" i="4" l="1"/>
  <c r="AB24" i="23" s="1"/>
  <c r="AB24" i="19"/>
  <c r="D34" i="4"/>
  <c r="K24" i="23" s="1"/>
  <c r="D39" i="4"/>
  <c r="P24" i="23" s="1"/>
  <c r="D52" i="4"/>
  <c r="AC24" i="23" s="1"/>
  <c r="D38" i="4"/>
  <c r="O24" i="23" s="1"/>
  <c r="D48" i="4"/>
  <c r="Y24" i="23" s="1"/>
  <c r="N47"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F8" i="18" l="1"/>
  <c r="D8" i="18"/>
  <c r="E8" i="18"/>
  <c r="H8" i="18"/>
  <c r="G8" i="18"/>
  <c r="E43" i="1"/>
  <c r="F27" i="4" s="1"/>
  <c r="D24" i="19" s="1"/>
  <c r="F43" i="1"/>
  <c r="F28" i="4" s="1"/>
  <c r="E24" i="19" s="1"/>
  <c r="G43" i="1"/>
  <c r="F29" i="4" s="1"/>
  <c r="F24" i="19" s="1"/>
  <c r="H43" i="1"/>
  <c r="F30" i="4" s="1"/>
  <c r="G24" i="19" s="1"/>
  <c r="I43" i="1"/>
  <c r="F31" i="4" s="1"/>
  <c r="H24" i="19" s="1"/>
  <c r="J43" i="1"/>
  <c r="F32" i="4" s="1"/>
  <c r="I24" i="19" s="1"/>
  <c r="K43" i="1"/>
  <c r="F33" i="4" s="1"/>
  <c r="J24" i="19" s="1"/>
  <c r="F35" i="4"/>
  <c r="L24" i="19" s="1"/>
  <c r="F36" i="4"/>
  <c r="M24" i="19" s="1"/>
  <c r="F37" i="4"/>
  <c r="N24" i="19" s="1"/>
  <c r="F40" i="4"/>
  <c r="Q24" i="19" s="1"/>
  <c r="F41" i="4"/>
  <c r="R24" i="19" s="1"/>
  <c r="F43" i="4"/>
  <c r="T24" i="19" s="1"/>
  <c r="F24" i="5"/>
  <c r="F26" i="5"/>
  <c r="F44" i="4"/>
  <c r="U24" i="19" s="1"/>
  <c r="F46" i="4"/>
  <c r="W24" i="19" s="1"/>
  <c r="F49" i="4"/>
  <c r="Z24" i="19" s="1"/>
  <c r="AE43" i="1"/>
  <c r="F53" i="4" s="1"/>
  <c r="AD24" i="19" s="1"/>
  <c r="AF43" i="1"/>
  <c r="F30" i="5" l="1"/>
  <c r="F47" i="4"/>
  <c r="X24" i="19" s="1"/>
  <c r="D41" i="4"/>
  <c r="R24" i="23" s="1"/>
  <c r="D35" i="4"/>
  <c r="L24" i="23" s="1"/>
  <c r="D30" i="4"/>
  <c r="G24" i="23" s="1"/>
  <c r="D46" i="4"/>
  <c r="W24" i="23" s="1"/>
  <c r="D40" i="4"/>
  <c r="Q24" i="23" s="1"/>
  <c r="D33" i="4"/>
  <c r="J24" i="23" s="1"/>
  <c r="D29" i="4"/>
  <c r="F24" i="23" s="1"/>
  <c r="D53" i="4"/>
  <c r="AD24" i="23" s="1"/>
  <c r="F32" i="5"/>
  <c r="F50" i="4"/>
  <c r="AA24" i="19" s="1"/>
  <c r="S42" i="19" s="1"/>
  <c r="F28" i="5"/>
  <c r="F45" i="4"/>
  <c r="V24" i="19" s="1"/>
  <c r="F66" i="19" s="1"/>
  <c r="D43" i="4"/>
  <c r="T24" i="23" s="1"/>
  <c r="D37" i="4"/>
  <c r="N24" i="23" s="1"/>
  <c r="D32" i="4"/>
  <c r="I24" i="23" s="1"/>
  <c r="D28" i="4"/>
  <c r="E24" i="23" s="1"/>
  <c r="F34" i="5"/>
  <c r="D34" i="5" s="1"/>
  <c r="F54" i="4"/>
  <c r="AE24" i="19" s="1"/>
  <c r="S49" i="19" s="1"/>
  <c r="D49" i="4"/>
  <c r="Z24" i="23" s="1"/>
  <c r="D44" i="4"/>
  <c r="U24" i="23" s="1"/>
  <c r="F22" i="5"/>
  <c r="F42" i="4"/>
  <c r="S24" i="19" s="1"/>
  <c r="S56" i="19" s="1"/>
  <c r="D36" i="4"/>
  <c r="M24" i="23" s="1"/>
  <c r="D31" i="4"/>
  <c r="H24" i="23" s="1"/>
  <c r="D27" i="4"/>
  <c r="D24" i="23" s="1"/>
  <c r="F33" i="5"/>
  <c r="D33" i="5" s="1"/>
  <c r="F31" i="5"/>
  <c r="F29" i="5"/>
  <c r="F27" i="5"/>
  <c r="F25" i="5"/>
  <c r="F23" i="5"/>
  <c r="D43" i="1"/>
  <c r="F26" i="4" s="1"/>
  <c r="C24" i="19" s="1"/>
  <c r="E66" i="19" l="1"/>
  <c r="S35" i="19"/>
  <c r="D66" i="19"/>
  <c r="D54" i="4"/>
  <c r="AE24" i="23" s="1"/>
  <c r="S49" i="23" s="1"/>
  <c r="D50" i="4"/>
  <c r="AA24" i="23" s="1"/>
  <c r="S42" i="23" s="1"/>
  <c r="D42" i="4"/>
  <c r="S24" i="23" s="1"/>
  <c r="S56" i="23" s="1"/>
  <c r="D45" i="4"/>
  <c r="V24" i="23" s="1"/>
  <c r="D47" i="4"/>
  <c r="X24" i="23" s="1"/>
  <c r="E66" i="23" s="1"/>
  <c r="F66" i="23" l="1"/>
  <c r="F9" i="5"/>
  <c r="F10" i="5"/>
  <c r="F11" i="5"/>
  <c r="F12" i="5"/>
  <c r="F13" i="5"/>
  <c r="F14" i="5"/>
  <c r="F15" i="5"/>
  <c r="F16" i="5"/>
  <c r="F17" i="5"/>
  <c r="F18" i="5"/>
  <c r="F19" i="5"/>
  <c r="F20" i="5"/>
  <c r="F21" i="5"/>
  <c r="D32" i="5" l="1"/>
  <c r="D31" i="5"/>
  <c r="D30" i="5"/>
  <c r="D29" i="5"/>
  <c r="D28" i="5"/>
  <c r="D27" i="5"/>
  <c r="D26" i="5"/>
  <c r="D25" i="5"/>
  <c r="D24" i="5"/>
  <c r="D23" i="5"/>
  <c r="D22" i="5"/>
  <c r="D21" i="5"/>
  <c r="D20" i="5"/>
  <c r="D19" i="5"/>
  <c r="D18" i="5"/>
  <c r="D17" i="5"/>
  <c r="D16" i="5"/>
  <c r="D15" i="5"/>
  <c r="D14" i="5"/>
  <c r="D13" i="5"/>
  <c r="D12" i="5"/>
  <c r="D11" i="5"/>
  <c r="D10" i="5"/>
  <c r="D9" i="5"/>
  <c r="D8" i="5"/>
  <c r="D7" i="5"/>
  <c r="D26" i="4"/>
  <c r="C24" i="23" s="1"/>
  <c r="D25" i="4"/>
  <c r="D17" i="4"/>
  <c r="D16" i="4"/>
  <c r="D13" i="4"/>
  <c r="W4" i="23" s="1"/>
  <c r="H8" i="22" s="1"/>
  <c r="D12" i="4"/>
  <c r="V4" i="23" s="1"/>
  <c r="G8" i="22" s="1"/>
  <c r="D11" i="4"/>
  <c r="U4" i="23" s="1"/>
  <c r="F8" i="22" s="1"/>
  <c r="D10" i="4"/>
  <c r="T4" i="23" s="1"/>
  <c r="E8" i="22" s="1"/>
  <c r="D9" i="4"/>
  <c r="S4" i="23" s="1"/>
  <c r="D8" i="4"/>
  <c r="D7" i="4"/>
  <c r="AG12" i="1"/>
  <c r="D66" i="23" l="1"/>
  <c r="S35" i="23"/>
  <c r="D8" i="22"/>
  <c r="Y4" i="23"/>
  <c r="AH14" i="1"/>
  <c r="AH18" i="1"/>
  <c r="AH22" i="1"/>
  <c r="AH26" i="1"/>
  <c r="AH30" i="1"/>
  <c r="AH34" i="1"/>
  <c r="AH38" i="1"/>
  <c r="AH42" i="1"/>
  <c r="AH19" i="1"/>
  <c r="AH27" i="1"/>
  <c r="AH39" i="1"/>
  <c r="AH28" i="1"/>
  <c r="AH36" i="1"/>
  <c r="AH15" i="1"/>
  <c r="AH35" i="1"/>
  <c r="AH16" i="1"/>
  <c r="AH20" i="1"/>
  <c r="AH32" i="1"/>
  <c r="AH17" i="1"/>
  <c r="AH21" i="1"/>
  <c r="AH25" i="1"/>
  <c r="AH29" i="1"/>
  <c r="AH33" i="1"/>
  <c r="AH37" i="1"/>
  <c r="AH41" i="1"/>
  <c r="AH23" i="1"/>
  <c r="AH31" i="1"/>
  <c r="AH13" i="1"/>
  <c r="AH24" i="1"/>
  <c r="AH40" i="1"/>
  <c r="J48" i="1" l="1"/>
  <c r="H48" i="1"/>
  <c r="F18" i="4" s="1"/>
  <c r="S5" i="19" s="1"/>
  <c r="K48" i="1"/>
  <c r="L48" i="1"/>
  <c r="I48" i="1"/>
  <c r="M48" i="1"/>
  <c r="C2" i="1"/>
  <c r="N48" i="1"/>
  <c r="F22" i="4" l="1"/>
  <c r="W5" i="19" s="1"/>
  <c r="H15" i="18" s="1"/>
  <c r="F21" i="4"/>
  <c r="V5" i="19" s="1"/>
  <c r="F23" i="4"/>
  <c r="X5" i="19" s="1"/>
  <c r="D15" i="18"/>
  <c r="F19" i="4"/>
  <c r="T5" i="19" s="1"/>
  <c r="F20" i="4"/>
  <c r="U5" i="19" s="1"/>
  <c r="D18" i="4"/>
  <c r="S5" i="23" s="1"/>
  <c r="P47" i="1"/>
  <c r="F15" i="4" s="1"/>
  <c r="M44" i="1"/>
  <c r="Q44" i="1"/>
  <c r="U44" i="1"/>
  <c r="Y44" i="1"/>
  <c r="AC44" i="1"/>
  <c r="AB44" i="1"/>
  <c r="N44" i="1"/>
  <c r="R44" i="1"/>
  <c r="V44" i="1"/>
  <c r="Z44" i="1"/>
  <c r="AD44" i="1"/>
  <c r="AA44" i="1"/>
  <c r="O44" i="1"/>
  <c r="S44" i="1"/>
  <c r="W44" i="1"/>
  <c r="L44" i="1"/>
  <c r="P44" i="1"/>
  <c r="T44" i="1"/>
  <c r="X44" i="1"/>
  <c r="AF44" i="1"/>
  <c r="F6" i="4"/>
  <c r="B20" i="19" s="1"/>
  <c r="AE44" i="1"/>
  <c r="K44" i="1"/>
  <c r="I44" i="1"/>
  <c r="J44" i="1"/>
  <c r="G44" i="1"/>
  <c r="H44" i="1"/>
  <c r="E44" i="1"/>
  <c r="F44" i="1"/>
  <c r="D44" i="1"/>
  <c r="F6" i="5"/>
  <c r="Y5" i="19" l="1"/>
  <c r="D15" i="22"/>
  <c r="F15" i="18"/>
  <c r="G15" i="18"/>
  <c r="S43" i="19"/>
  <c r="C43" i="19" s="1"/>
  <c r="S57" i="19"/>
  <c r="C57" i="19" s="1"/>
  <c r="S50" i="19"/>
  <c r="C50" i="19" s="1"/>
  <c r="AB22" i="19"/>
  <c r="AE22" i="19"/>
  <c r="H50" i="19" s="1"/>
  <c r="AD22" i="19"/>
  <c r="G50" i="19" s="1"/>
  <c r="AC22" i="19"/>
  <c r="AA22" i="19"/>
  <c r="W22" i="19"/>
  <c r="P22" i="19"/>
  <c r="F68" i="19"/>
  <c r="Q22" i="19"/>
  <c r="F22" i="19"/>
  <c r="G36" i="19" s="1"/>
  <c r="V22" i="19"/>
  <c r="T22" i="19"/>
  <c r="F57" i="19" s="1"/>
  <c r="E22" i="19"/>
  <c r="F36" i="19" s="1"/>
  <c r="J22" i="19"/>
  <c r="E43" i="19" s="1"/>
  <c r="Z22" i="19"/>
  <c r="K36" i="19" s="1"/>
  <c r="C22" i="19"/>
  <c r="D36" i="19" s="1"/>
  <c r="H22" i="19"/>
  <c r="D57" i="19" s="1"/>
  <c r="X22" i="19"/>
  <c r="I36" i="19" s="1"/>
  <c r="I22" i="19"/>
  <c r="D43" i="19" s="1"/>
  <c r="D68" i="19"/>
  <c r="S36" i="19"/>
  <c r="C36" i="19" s="1"/>
  <c r="R22" i="19"/>
  <c r="M43" i="19" s="1"/>
  <c r="G22" i="19"/>
  <c r="H36" i="19" s="1"/>
  <c r="D22" i="19"/>
  <c r="E36" i="19" s="1"/>
  <c r="U22" i="19"/>
  <c r="N22" i="19"/>
  <c r="I43" i="19" s="1"/>
  <c r="K22" i="19"/>
  <c r="F43" i="19" s="1"/>
  <c r="L22" i="19"/>
  <c r="O22" i="19"/>
  <c r="J43" i="19" s="1"/>
  <c r="E68" i="19"/>
  <c r="Y22" i="19"/>
  <c r="J36" i="19" s="1"/>
  <c r="M22" i="19"/>
  <c r="S22" i="19"/>
  <c r="E57" i="19" s="1"/>
  <c r="D20" i="4"/>
  <c r="U5" i="23" s="1"/>
  <c r="F15" i="22" s="1"/>
  <c r="D21" i="4"/>
  <c r="V5" i="23" s="1"/>
  <c r="G15" i="22" s="1"/>
  <c r="E15" i="18"/>
  <c r="T9" i="19"/>
  <c r="E17" i="18" s="1"/>
  <c r="I15" i="18"/>
  <c r="X9" i="19"/>
  <c r="I17" i="18" s="1"/>
  <c r="D19" i="4"/>
  <c r="T5" i="23" s="1"/>
  <c r="E15" i="22" s="1"/>
  <c r="D23" i="4"/>
  <c r="X5" i="23" s="1"/>
  <c r="I15" i="22" s="1"/>
  <c r="D22" i="4"/>
  <c r="W5" i="23" s="1"/>
  <c r="H15" i="22" s="1"/>
  <c r="D15" i="4"/>
  <c r="X8" i="19"/>
  <c r="I10" i="18" s="1"/>
  <c r="D6" i="4"/>
  <c r="B20" i="23" s="1"/>
  <c r="D6" i="5"/>
  <c r="Y5" i="23" l="1"/>
  <c r="E22" i="23"/>
  <c r="F36" i="23" s="1"/>
  <c r="AE22" i="23"/>
  <c r="H50" i="23" s="1"/>
  <c r="W22" i="23"/>
  <c r="I57" i="23" s="1"/>
  <c r="Q22" i="23"/>
  <c r="K43" i="23" s="1"/>
  <c r="AC22" i="23"/>
  <c r="F50" i="23" s="1"/>
  <c r="O22" i="23"/>
  <c r="I43" i="23" s="1"/>
  <c r="G22" i="23"/>
  <c r="H36" i="23" s="1"/>
  <c r="Y22" i="23"/>
  <c r="J36" i="23" s="1"/>
  <c r="S22" i="23"/>
  <c r="E57" i="23" s="1"/>
  <c r="AA22" i="23"/>
  <c r="M43" i="23" s="1"/>
  <c r="U22" i="23"/>
  <c r="G57" i="23" s="1"/>
  <c r="M22" i="23"/>
  <c r="G43" i="23" s="1"/>
  <c r="S50" i="23"/>
  <c r="C50" i="23" s="1"/>
  <c r="S43" i="23"/>
  <c r="C43" i="23" s="1"/>
  <c r="D22" i="23"/>
  <c r="E36" i="23" s="1"/>
  <c r="T22" i="23"/>
  <c r="F57" i="23" s="1"/>
  <c r="J22" i="23"/>
  <c r="E43" i="23" s="1"/>
  <c r="R22" i="23"/>
  <c r="L43" i="23" s="1"/>
  <c r="C22" i="23"/>
  <c r="D36" i="23" s="1"/>
  <c r="H22" i="23"/>
  <c r="D57" i="23" s="1"/>
  <c r="X22" i="23"/>
  <c r="I36" i="23" s="1"/>
  <c r="AD22" i="23"/>
  <c r="G50" i="23" s="1"/>
  <c r="V22" i="23"/>
  <c r="H57" i="23" s="1"/>
  <c r="F68" i="23"/>
  <c r="F22" i="23"/>
  <c r="G36" i="23" s="1"/>
  <c r="D68" i="23"/>
  <c r="N22" i="23"/>
  <c r="H43" i="23" s="1"/>
  <c r="E68" i="23"/>
  <c r="K22" i="23"/>
  <c r="D50" i="23" s="1"/>
  <c r="L22" i="23"/>
  <c r="F43" i="23" s="1"/>
  <c r="Z22" i="23"/>
  <c r="K36" i="23" s="1"/>
  <c r="P22" i="23"/>
  <c r="J43" i="23" s="1"/>
  <c r="I22" i="23"/>
  <c r="D43" i="23" s="1"/>
  <c r="AB22" i="23"/>
  <c r="E50" i="23" s="1"/>
  <c r="S57" i="23"/>
  <c r="C57" i="23" s="1"/>
  <c r="S36" i="23"/>
  <c r="C36" i="23" s="1"/>
  <c r="H43" i="19"/>
  <c r="G43" i="19"/>
  <c r="W9" i="19"/>
  <c r="H17" i="18" s="1"/>
  <c r="Z3" i="19"/>
  <c r="Z5" i="19"/>
  <c r="K13" i="18" s="1"/>
  <c r="S9" i="19"/>
  <c r="D17" i="18" s="1"/>
  <c r="V9" i="19"/>
  <c r="G17" i="18" s="1"/>
  <c r="E50" i="19"/>
  <c r="H57" i="19"/>
  <c r="K43" i="19"/>
  <c r="F50" i="19"/>
  <c r="I57" i="19"/>
  <c r="U9" i="19"/>
  <c r="F17" i="18" s="1"/>
  <c r="D50" i="19"/>
  <c r="G57" i="19"/>
  <c r="L43" i="19"/>
  <c r="Z4" i="19"/>
  <c r="K6" i="18" s="1"/>
  <c r="T8" i="19"/>
  <c r="E10" i="18" s="1"/>
  <c r="V8" i="19"/>
  <c r="G10" i="18" s="1"/>
  <c r="S8" i="19"/>
  <c r="D10" i="18" s="1"/>
  <c r="W8" i="19"/>
  <c r="H10" i="18" s="1"/>
  <c r="U8" i="19"/>
  <c r="F10" i="18" s="1"/>
  <c r="W9" i="23" l="1"/>
  <c r="H17" i="22" s="1"/>
  <c r="U9" i="23"/>
  <c r="F17" i="22" s="1"/>
  <c r="Z3" i="23"/>
  <c r="T9" i="23"/>
  <c r="E17" i="22" s="1"/>
  <c r="X9" i="23"/>
  <c r="I17" i="22" s="1"/>
  <c r="S9" i="23"/>
  <c r="D17" i="22" s="1"/>
  <c r="V9" i="23"/>
  <c r="G17" i="22" s="1"/>
  <c r="Z5" i="23"/>
  <c r="K13" i="22" s="1"/>
  <c r="Z4" i="23"/>
  <c r="K6" i="22" s="1"/>
  <c r="U8" i="23"/>
  <c r="F10" i="22" s="1"/>
  <c r="W8" i="23"/>
  <c r="H10" i="22" s="1"/>
  <c r="T8" i="23"/>
  <c r="E10" i="22" s="1"/>
  <c r="S8" i="23"/>
  <c r="D10" i="22" s="1"/>
  <c r="V8" i="23"/>
  <c r="G10" i="22" s="1"/>
</calcChain>
</file>

<file path=xl/sharedStrings.xml><?xml version="1.0" encoding="utf-8"?>
<sst xmlns="http://schemas.openxmlformats.org/spreadsheetml/2006/main" count="949" uniqueCount="347">
  <si>
    <t>Notenschlüssel</t>
  </si>
  <si>
    <t>ab BE</t>
  </si>
  <si>
    <t>Note</t>
  </si>
  <si>
    <t>Nr.</t>
  </si>
  <si>
    <t>Name</t>
  </si>
  <si>
    <t>erreichbare Bewertungseinheiten (BE)</t>
  </si>
  <si>
    <t>erreichte BE</t>
  </si>
  <si>
    <t>Summe der BE</t>
  </si>
  <si>
    <t>Klasse:</t>
  </si>
  <si>
    <t>Teilnehmer:</t>
  </si>
  <si>
    <t>Mittelwert</t>
  </si>
  <si>
    <t>Zusammenstellung der rückmelderelevanten Daten</t>
  </si>
  <si>
    <t>NEBENRECHNUNG</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</si>
  <si>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</si>
  <si>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</si>
  <si>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</si>
  <si>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</si>
  <si>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</si>
  <si>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</si>
  <si>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</si>
  <si>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</si>
  <si>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</si>
  <si>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</si>
  <si>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</si>
  <si>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</si>
  <si>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</si>
  <si>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</si>
  <si>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r>
      <t xml:space="preserve">Ergebnisse der Aufgaben
</t>
    </r>
    <r>
      <rPr>
        <b/>
        <sz val="10"/>
        <color theme="1"/>
        <rFont val="Calibri"/>
        <family val="2"/>
        <scheme val="minor"/>
      </rPr>
      <t>(Einzutragen ist jeweils die Summe der erreichten Bewertungseinheiten aller Teilnehmer der Schule)</t>
    </r>
  </si>
  <si>
    <t>ZKA 6 - Mathematik - Sekundarschule       Rückmeldedaten</t>
  </si>
  <si>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</si>
  <si>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</si>
  <si>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</si>
  <si>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</si>
  <si>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</si>
  <si>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</si>
  <si>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</si>
  <si>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</si>
  <si>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</si>
  <si>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</si>
  <si>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</si>
  <si>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</si>
  <si>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t xml:space="preserve">Welchen Bewertungsschlüssel haben Sie an Ihrer Schule verwendet?
</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</si>
  <si>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</si>
  <si>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</si>
  <si>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</si>
  <si>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erreichbare BE</t>
  </si>
  <si>
    <t>Aufgabe 1</t>
  </si>
  <si>
    <t>Aufgabe 2</t>
  </si>
  <si>
    <t>Aufgabe 3</t>
  </si>
  <si>
    <t>Aufgabe 5</t>
  </si>
  <si>
    <t>a)</t>
  </si>
  <si>
    <t>b)</t>
  </si>
  <si>
    <t>c)</t>
  </si>
  <si>
    <t>d)</t>
  </si>
  <si>
    <t>e)</t>
  </si>
  <si>
    <t>f)</t>
  </si>
  <si>
    <t>g)</t>
  </si>
  <si>
    <t>h)</t>
  </si>
  <si>
    <t>i)</t>
  </si>
  <si>
    <t>j)</t>
  </si>
  <si>
    <t>k)</t>
  </si>
  <si>
    <t>l)</t>
  </si>
  <si>
    <r>
      <t xml:space="preserve">                          ja      </t>
    </r>
    <r>
      <rPr>
        <sz val="11"/>
        <color theme="1"/>
        <rFont val="Wingdings"/>
        <charset val="2"/>
      </rPr>
      <t xml:space="preserve">o o </t>
    </r>
    <r>
      <rPr>
        <sz val="11"/>
        <color theme="1"/>
        <rFont val="Calibri"/>
        <family val="2"/>
        <scheme val="minor"/>
      </rPr>
      <t>nein</t>
    </r>
  </si>
  <si>
    <t>Bitte ergänzen Sie die Rückmeldung der erreichten BE um folgende weitere Angaben und die Einschätzung der zentralen Klassenarbeit durch die Lehrkräfte der Schule.*</t>
  </si>
  <si>
    <t>Hier haben Sie die Möglichkeit zu einer kurzen verbalen Einschätzung.</t>
  </si>
  <si>
    <r>
      <t xml:space="preserve">Landesvorgabe  </t>
    </r>
    <r>
      <rPr>
        <sz val="11"/>
        <color theme="1"/>
        <rFont val="Wingdings"/>
        <charset val="2"/>
      </rPr>
      <t>o o</t>
    </r>
    <r>
      <rPr>
        <sz val="11"/>
        <color theme="1"/>
        <rFont val="Calibri"/>
        <family val="2"/>
        <scheme val="minor"/>
      </rPr>
      <t xml:space="preserve">  schulspezifischer Bew.schl.</t>
    </r>
  </si>
  <si>
    <t>I</t>
  </si>
  <si>
    <t>II</t>
  </si>
  <si>
    <t>III</t>
  </si>
  <si>
    <t>1b</t>
  </si>
  <si>
    <t>1c</t>
  </si>
  <si>
    <t>1e</t>
  </si>
  <si>
    <t>2a</t>
  </si>
  <si>
    <t>2b</t>
  </si>
  <si>
    <t>5b</t>
  </si>
  <si>
    <t>1c
AFB I</t>
  </si>
  <si>
    <t>1e
AFB II</t>
  </si>
  <si>
    <t>2a
AFB I</t>
  </si>
  <si>
    <t>5b
AFB II</t>
  </si>
  <si>
    <t xml:space="preserve">Die Daterückmeldung in diesem Schuljahr ist nicht obligatorisch. Wird sind dennoch dankbar für die Rückmeldung Ihrer Daten. Sie erreichen das entsprechende Formular durch Eingabe der per E-Mail zugesandten TAN unter www.evaluation.sachsen-anhalt.de
</t>
  </si>
  <si>
    <t>1a-1 · gebrochene Zahlen addieren</t>
  </si>
  <si>
    <t>1a-2 · Größenangaben subtrahieren</t>
  </si>
  <si>
    <t>1b · Bruch angeben</t>
  </si>
  <si>
    <t>1c · Ergebnis überprüfen</t>
  </si>
  <si>
    <t>1d · Formulierung übersetzen</t>
  </si>
  <si>
    <t>1e · Anzahl ableiten</t>
  </si>
  <si>
    <t>1f-1 · Koordinaten ablesen</t>
  </si>
  <si>
    <t>1f-2 · Größe eines Winkels messen</t>
  </si>
  <si>
    <t>1g · parallele Geraden zeichnen</t>
  </si>
  <si>
    <t>2a · Planfigur anfertigen</t>
  </si>
  <si>
    <t>2b · Dreieck klassifizieren</t>
  </si>
  <si>
    <t>2c · Dreieck konstruieren</t>
  </si>
  <si>
    <t>2d · Aussage begründen</t>
  </si>
  <si>
    <t>3a · Flächeninhalt berechnen</t>
  </si>
  <si>
    <t>3b-1 · Aussage bewerten</t>
  </si>
  <si>
    <t>3b-2 · Aussage bewerten</t>
  </si>
  <si>
    <t>3c · Summe der Kantenlänge berechnen</t>
  </si>
  <si>
    <t>3d · Volumen schlussfolgern</t>
  </si>
  <si>
    <t>4b · direkt proportionale Zuordnung begründen</t>
  </si>
  <si>
    <t>4c-1 · Weg ermitteln</t>
  </si>
  <si>
    <t>4c-2 · Zeitpunkt ermitteln</t>
  </si>
  <si>
    <t>5a · Informationen entnehmen</t>
  </si>
  <si>
    <t>5b · Informationen entnehmen und anwenden</t>
  </si>
  <si>
    <t>5c · Summe interpretieren</t>
  </si>
  <si>
    <t>4a-1 · Informationen entnehmen – 1. Ergänzung</t>
  </si>
  <si>
    <t>4a-2 · Informationen entnehmen – 2. Ergänzung</t>
  </si>
  <si>
    <t>1h</t>
  </si>
  <si>
    <t>3b</t>
  </si>
  <si>
    <t>Winkel
zeichnen</t>
  </si>
  <si>
    <t>Winkelgröße
ermitteln</t>
  </si>
  <si>
    <t>Gleichung
angeben</t>
  </si>
  <si>
    <t>Anzahl
berechnen</t>
  </si>
  <si>
    <t>Darstellung
identifizieren</t>
  </si>
  <si>
    <t>Volumen
angeben</t>
  </si>
  <si>
    <t>1. Information
entnehmen</t>
  </si>
  <si>
    <t>2. Information
entnehmen</t>
  </si>
  <si>
    <t>Monat
nennen</t>
  </si>
  <si>
    <t>HJN</t>
  </si>
  <si>
    <t>gebrochene
Zahlen
subtrahieren</t>
  </si>
  <si>
    <t>Anteil einer
Größe
ermitteln</t>
  </si>
  <si>
    <t>1b
AFB I</t>
  </si>
  <si>
    <t>2b
AFB I</t>
  </si>
  <si>
    <t>Halbjahresnote 1</t>
  </si>
  <si>
    <t>Halbjahresnote 2</t>
  </si>
  <si>
    <t>Halbjahresnote 3</t>
  </si>
  <si>
    <t>Halbjahresnote 4</t>
  </si>
  <si>
    <t>Halbjahresnote 5</t>
  </si>
  <si>
    <t>Halbjahresnote 6</t>
  </si>
  <si>
    <t>Ergebnisse in den Aufgaben</t>
  </si>
  <si>
    <t>Winkel zeichnen</t>
  </si>
  <si>
    <t>Gleichung angeben</t>
  </si>
  <si>
    <t>Anzahl berechnen</t>
  </si>
  <si>
    <t>Volumen angeben</t>
  </si>
  <si>
    <t>Monat nennen</t>
  </si>
  <si>
    <t>2a • Winkelgröße ermitteln</t>
  </si>
  <si>
    <t xml:space="preserve">Nachfolgende Daten werden (schulweise, nicht klassenweise) online durch das LISA erfasst. Durch Eingabe der der Schule zugesandten TAN unter www.evaluation.sachsen-anhalt.de erreichen Sie das entsprechende Formular.
</t>
  </si>
  <si>
    <r>
      <t xml:space="preserve">Bitte </t>
    </r>
    <r>
      <rPr>
        <b/>
        <sz val="11"/>
        <color rgb="FFFF3300"/>
        <rFont val="Calibri"/>
        <family val="2"/>
        <scheme val="minor"/>
      </rPr>
      <t>nur Schülerinnen und</t>
    </r>
    <r>
      <rPr>
        <b/>
        <sz val="11"/>
        <color theme="8"/>
        <rFont val="Calibri"/>
        <family val="2"/>
        <scheme val="minor"/>
      </rPr>
      <t xml:space="preserve">
</t>
    </r>
    <r>
      <rPr>
        <b/>
        <sz val="11"/>
        <color rgb="FFFF3300"/>
        <rFont val="Calibri"/>
        <family val="2"/>
        <scheme val="minor"/>
      </rPr>
      <t>Schüler</t>
    </r>
    <r>
      <rPr>
        <b/>
        <sz val="11"/>
        <color theme="8"/>
        <rFont val="Calibri"/>
        <family val="2"/>
        <scheme val="minor"/>
      </rPr>
      <t xml:space="preserve"> erfassen , die ziel-
gleich unterrichtet wurden 
und für die keine quantitativ 
reduzierte oder anderweitig
adaptierte Aufgabenstellung
verwendet wurde. </t>
    </r>
  </si>
  <si>
    <t xml:space="preserve">  erreichte BE</t>
  </si>
  <si>
    <t xml:space="preserve">Note </t>
  </si>
  <si>
    <t xml:space="preserve">Noten der ZKA </t>
  </si>
  <si>
    <t xml:space="preserve">Halbjahresnoten </t>
  </si>
  <si>
    <t>̶</t>
  </si>
  <si>
    <r>
      <t xml:space="preserve">Bitte tragen Sie Ihre Daten in die
</t>
    </r>
    <r>
      <rPr>
        <b/>
        <sz val="12"/>
        <color rgb="FFFF0000"/>
        <rFont val="Calibri"/>
        <family val="2"/>
        <scheme val="minor"/>
      </rPr>
      <t>rot umrandeten Bereiche</t>
    </r>
    <r>
      <rPr>
        <b/>
        <sz val="12"/>
        <color theme="1"/>
        <rFont val="Calibri"/>
        <family val="2"/>
        <scheme val="minor"/>
      </rPr>
      <t xml:space="preserve"> ein.</t>
    </r>
  </si>
  <si>
    <t>2b • Koordinaten eines Punktes angeben</t>
  </si>
  <si>
    <t>Antwort begründen</t>
  </si>
  <si>
    <t>Antwort
begründen</t>
  </si>
  <si>
    <t>SuS ohne HJN</t>
  </si>
  <si>
    <r>
      <rPr>
        <sz val="11"/>
        <color rgb="FF0070C0"/>
        <rFont val="Calibri"/>
        <family val="2"/>
        <scheme val="minor"/>
      </rPr>
      <t xml:space="preserve">ggf. Teilnehmer ohne Halbjahresnote </t>
    </r>
    <r>
      <rPr>
        <b/>
        <sz val="11"/>
        <color rgb="FF0070C0"/>
        <rFont val="Calibri"/>
        <family val="2"/>
        <scheme val="minor"/>
      </rPr>
      <t>(bitte Richtigkeit prüfen!)</t>
    </r>
  </si>
  <si>
    <t>Klassenarbeitsnote 1</t>
  </si>
  <si>
    <t>Klassenarbeitsnote 2</t>
  </si>
  <si>
    <t>Klassenarbeitsnote 3</t>
  </si>
  <si>
    <t>Klassenarbeitsnote 4</t>
  </si>
  <si>
    <t>Klassenarbeitsnote 5</t>
  </si>
  <si>
    <t>Klassenarbeitsnote 6</t>
  </si>
  <si>
    <t xml:space="preserve">  Note</t>
  </si>
  <si>
    <t>2c-1</t>
  </si>
  <si>
    <t>2c-2</t>
  </si>
  <si>
    <t>5c-1</t>
  </si>
  <si>
    <t>5c-2</t>
  </si>
  <si>
    <t>2c-1
AFB II</t>
  </si>
  <si>
    <t>2c-2
AFB II</t>
  </si>
  <si>
    <t>absolut</t>
  </si>
  <si>
    <t>Ggf. fehlende Prozent-
sätze zu 100% durch 
Rundungen bedingt.</t>
  </si>
  <si>
    <t>prozentual</t>
  </si>
  <si>
    <t>Legende</t>
  </si>
  <si>
    <t>Zahlen und Größen (ZG)</t>
  </si>
  <si>
    <t>Daten und Zufall (DZ)</t>
  </si>
  <si>
    <t>Raum und Form (RF)</t>
  </si>
  <si>
    <t>Zuordnungen und Funktionen (ZF)</t>
  </si>
  <si>
    <t>Tabellen Noten</t>
  </si>
  <si>
    <t>Durchschnitt</t>
  </si>
  <si>
    <t>SZ</t>
  </si>
  <si>
    <t>Halbjahresnote</t>
  </si>
  <si>
    <t>Note in der ZKA</t>
  </si>
  <si>
    <t>Daten zu den Aufgaben</t>
  </si>
  <si>
    <t>prozessbezogene Kompetenz</t>
  </si>
  <si>
    <t>Matchcode</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</si>
  <si>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</si>
  <si>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</si>
  <si>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</si>
  <si>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</si>
  <si>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</si>
  <si>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</si>
  <si>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</si>
  <si>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</si>
  <si>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</si>
  <si>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</si>
  <si>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</si>
  <si>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</si>
  <si>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</si>
  <si>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</si>
  <si>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</si>
  <si>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</si>
  <si>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</si>
  <si>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</si>
  <si>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</si>
  <si>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</si>
  <si>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</si>
  <si>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</si>
  <si>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</si>
  <si>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</si>
  <si>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</si>
  <si>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</si>
  <si>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Kompetenzbereich</t>
  </si>
  <si>
    <t>ZG</t>
  </si>
  <si>
    <t>RF</t>
  </si>
  <si>
    <t>ZF</t>
  </si>
  <si>
    <t>Anforderungsbereich</t>
  </si>
  <si>
    <t>Aufgabe 4</t>
  </si>
  <si>
    <t>Dreieck
klassi-
fizieren</t>
  </si>
  <si>
    <t>Aufgabe</t>
  </si>
  <si>
    <t>1g
AFB II</t>
  </si>
  <si>
    <t>Erfüllungsprozentsatz</t>
  </si>
  <si>
    <t>1g</t>
  </si>
  <si>
    <t>2d</t>
  </si>
  <si>
    <t>4b</t>
  </si>
  <si>
    <t>5a</t>
  </si>
  <si>
    <t>Daten zu inhaltsbezogenen Kompetenzen</t>
  </si>
  <si>
    <t>Zahlen und Größen</t>
  </si>
  <si>
    <t>Zahlen
und
Größen</t>
  </si>
  <si>
    <t>gesamt</t>
  </si>
  <si>
    <t>Erfüllungsprozent</t>
  </si>
  <si>
    <t>Raum und Form</t>
  </si>
  <si>
    <t>Raum
und
Form</t>
  </si>
  <si>
    <t>Zuordnungen und Funktionen</t>
  </si>
  <si>
    <t>Zuordnungen 
und
Funktionen</t>
  </si>
  <si>
    <t>Daten zu Anforderungsbereichen</t>
  </si>
  <si>
    <t>AFB I</t>
  </si>
  <si>
    <t>AFB II</t>
  </si>
  <si>
    <t>AFB III</t>
  </si>
  <si>
    <t>Dreieck klassifizieren</t>
  </si>
  <si>
    <t>DZ</t>
  </si>
  <si>
    <t>Monat ermitteln</t>
  </si>
  <si>
    <t>Anteil einer
Größe ermitteln</t>
  </si>
  <si>
    <t>Größenangabe
umrechnen</t>
  </si>
  <si>
    <t>gemeinsames Viel-
faches ermitteln</t>
  </si>
  <si>
    <t>gebrochene Zahlen
subtrahieren</t>
  </si>
  <si>
    <t>Winkelart
schlussfolgern</t>
  </si>
  <si>
    <t>Koordinaten eines
Punktes angeben</t>
  </si>
  <si>
    <t>Seitenlängen eines
Dreiecks messen</t>
  </si>
  <si>
    <t>Umfang eines
Dreiecks ermitteln</t>
  </si>
  <si>
    <t>Flächeninhalt eines
Dreiecks ermitteln</t>
  </si>
  <si>
    <t>kongruentes
Dreieck einzeichnen</t>
  </si>
  <si>
    <t>Lösung einer
Gleichung angeben</t>
  </si>
  <si>
    <t>Vorgehen
beschreiben</t>
  </si>
  <si>
    <t>1a</t>
  </si>
  <si>
    <t>1d (1)</t>
  </si>
  <si>
    <t>1d(2)</t>
  </si>
  <si>
    <t>1f (1)</t>
  </si>
  <si>
    <t>1f (2)</t>
  </si>
  <si>
    <t>2c-3</t>
  </si>
  <si>
    <t>3a-1</t>
  </si>
  <si>
    <t>3a-2</t>
  </si>
  <si>
    <t>3c-1</t>
  </si>
  <si>
    <t>3c-2</t>
  </si>
  <si>
    <t>4a</t>
  </si>
  <si>
    <t>5d-1</t>
  </si>
  <si>
    <t>5d-2</t>
  </si>
  <si>
    <t>1a • Anteil einer Größe ermitteln</t>
  </si>
  <si>
    <t>1b • Größenangabe umrechnen</t>
  </si>
  <si>
    <t>1d (1) • gebrochene Zahlen multiplizieren und addieren</t>
  </si>
  <si>
    <t>1d(2) • gebrochene Zahlen subtrahieren</t>
  </si>
  <si>
    <t>1e • vom arithmetischen Mittel auf Zahl schließen</t>
  </si>
  <si>
    <t>1f (1) • Dreieck klassifizieren</t>
  </si>
  <si>
    <t>1f (2) • Winkelart schlussfolgern</t>
  </si>
  <si>
    <t>1g • Tabelle zu direkt proportionaler Zuordnung ergänzen</t>
  </si>
  <si>
    <t>1h • Winkel zeichnen</t>
  </si>
  <si>
    <t>2c-1 • Seitenlängen eines Dreiecks messen</t>
  </si>
  <si>
    <t>2c-2 • Umfang eines Dreiecks ermitteln</t>
  </si>
  <si>
    <t>2c-3 • Flächeninhalt eines Dreiecks ermitteln</t>
  </si>
  <si>
    <t>2d • kongruentes Dreieck einzeichnen</t>
  </si>
  <si>
    <t>3a-1 • 1. Information entnehmen</t>
  </si>
  <si>
    <t>3a-2 • 2. Information entnehmen</t>
  </si>
  <si>
    <t>3b • Monat nennen</t>
  </si>
  <si>
    <t>3c-1 • Monat ermitteln</t>
  </si>
  <si>
    <t>3c-2 • Antwort begründen</t>
  </si>
  <si>
    <t>4a • Lösung einer Gleichung angeben</t>
  </si>
  <si>
    <t>4b • Gleichung angeben</t>
  </si>
  <si>
    <t>5a • Anzahl berechnen</t>
  </si>
  <si>
    <t>5b • Darstellung identifizieren</t>
  </si>
  <si>
    <t>5c-1 • 1. Information entnehmen</t>
  </si>
  <si>
    <t>5c-2 • 2. Information entnehmen</t>
  </si>
  <si>
    <t>5d-1 • Volumen angeben</t>
  </si>
  <si>
    <t>5d-2 • Vorgehen beschreiben</t>
  </si>
  <si>
    <t>1c • gemeinsames Vielfaches ermitteln</t>
  </si>
  <si>
    <t>1a
AFB I</t>
  </si>
  <si>
    <t>1d (1)
AFB I</t>
  </si>
  <si>
    <t>1d(2)
AFB I</t>
  </si>
  <si>
    <t>1f (1)
AFB II</t>
  </si>
  <si>
    <t>1f (2)
AFB II</t>
  </si>
  <si>
    <t>1h
AFB I</t>
  </si>
  <si>
    <t>2c-3
AFB II</t>
  </si>
  <si>
    <t>2d
AFB II</t>
  </si>
  <si>
    <t>3a-1
AFB I</t>
  </si>
  <si>
    <t>3a-2
AFB I</t>
  </si>
  <si>
    <t>3b
AFB II</t>
  </si>
  <si>
    <t>3c-1
AFB III</t>
  </si>
  <si>
    <t>3c-2
AFB III</t>
  </si>
  <si>
    <t>4a
AFB II</t>
  </si>
  <si>
    <t>4b
AFB III</t>
  </si>
  <si>
    <t>5a
AFB II</t>
  </si>
  <si>
    <t>5c-1
AFB I</t>
  </si>
  <si>
    <t>5c-2
AFB I</t>
  </si>
  <si>
    <t>5d-1
AFB III</t>
  </si>
  <si>
    <t>5d-2
AFB III</t>
  </si>
  <si>
    <t>Größen-
angabe
umrechnen</t>
  </si>
  <si>
    <t>gemein-
sames
Vielfaches ermitteln</t>
  </si>
  <si>
    <t>gebrochene
Zahlen
multiplizie-
ren und addieren</t>
  </si>
  <si>
    <t>gebrochene
Zahlen
subtra-
hieren</t>
  </si>
  <si>
    <t>vom
arithme-
tischen Mittel 
auf Zahl 
schließen</t>
  </si>
  <si>
    <t>Winkelart
schluss-
folgern</t>
  </si>
  <si>
    <t>Tabelle zu
direkt pro-
portionaler
Zuordnung
ergänzen</t>
  </si>
  <si>
    <t>Winkel-
größe
ermitteln</t>
  </si>
  <si>
    <t>Koordina-
ten eines
Punktes
angeben</t>
  </si>
  <si>
    <t>Umfang
eines
Dreiecks
ermitteln</t>
  </si>
  <si>
    <t>Flächeninhalt
eines
Dreiecks
ermitteln</t>
  </si>
  <si>
    <t>kongru-
entes
Dreieck
einzeichnen</t>
  </si>
  <si>
    <t>1. Informa-tion
entnehmen</t>
  </si>
  <si>
    <t>2. Informa-tion
entnehmen</t>
  </si>
  <si>
    <t>Monat
ermitteln</t>
  </si>
  <si>
    <t>Lösung
einer 
Gleichung 
angeben</t>
  </si>
  <si>
    <t>Darstellung
identi-
fizieren</t>
  </si>
  <si>
    <t>A27</t>
  </si>
  <si>
    <t>A28</t>
  </si>
  <si>
    <t>A29</t>
  </si>
  <si>
    <t>Daten und Zufall</t>
  </si>
  <si>
    <t>Daten 
und
Zufall</t>
  </si>
  <si>
    <t>gemeinsames
Vielfaches ermitteln</t>
  </si>
  <si>
    <t>gebrochene
Zahlen multi-
plizieren und addieren</t>
  </si>
  <si>
    <t>Seitenlängen
eines
Dreiecks
messen</t>
  </si>
  <si>
    <t>Koordinaten
eines
Punktes
angeben</t>
  </si>
  <si>
    <t>Tabelle zu
direkt proportionaler 
Zuordnung ergänzen</t>
  </si>
  <si>
    <t>vom arithmetischen
Mittel auf Zahl 
schließen</t>
  </si>
  <si>
    <t>Lösung einer 
Gleichung angeben</t>
  </si>
  <si>
    <t>Schulauswertung</t>
  </si>
  <si>
    <t>AFB:</t>
  </si>
  <si>
    <t>Erfüllungsprozentsätze</t>
  </si>
  <si>
    <t>Notenverteilung - Halbjahresnoten</t>
  </si>
  <si>
    <t>Notenverteilung - ZKA gesamt</t>
  </si>
  <si>
    <t>Zentrale Klassenarbeit Schuljahrgang 6
Mathematik 2019</t>
  </si>
  <si>
    <t>Inhaltsbereiche</t>
  </si>
  <si>
    <t>Notenbezogene Auswertung</t>
  </si>
  <si>
    <t>Aufgabenbezogene Auswertung</t>
  </si>
  <si>
    <t>Aufgabenbezogene Auswertung nach Inhaltsbereichen</t>
  </si>
  <si>
    <t>gebrochene Zahlen multi-
plizieren und addieren</t>
  </si>
  <si>
    <t>vom arithmetischen Mittel
auf Zahl schließen</t>
  </si>
  <si>
    <t>Tabelle zu direkt proporti-
onaler Zuordnung Ergänzen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</si>
</sst>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11"/>
      <color theme="4"/>
      <name val="Calibri"/>
      <family val="2"/>
      <scheme val="minor"/>
    </font>
    <font>
      <b/>
      <sz val="11"/>
      <color theme="4"/>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theme="0" tint="-4.9989318521683403E-2"/>
      <name val="Calibri"/>
      <family val="2"/>
      <scheme val="minor"/>
    </font>
    <font>
      <b/>
      <sz val="11"/>
      <color theme="8"/>
      <name val="Calibri"/>
      <family val="2"/>
      <scheme val="minor"/>
    </font>
    <font>
      <b/>
      <sz val="11"/>
      <color rgb="FFFF3300"/>
      <name val="Calibri"/>
      <family val="2"/>
      <scheme val="minor"/>
    </font>
    <font>
      <sz val="11"/>
      <color theme="1"/>
      <name val="Calibri"/>
      <family val="2"/>
    </font>
    <font>
      <b/>
      <sz val="10"/>
      <color theme="4"/>
      <name val="Calibri"/>
      <family val="2"/>
      <scheme val="minor"/>
    </font>
    <font>
      <b/>
      <sz val="12"/>
      <color rgb="FFFF0000"/>
      <name val="Calibri"/>
      <family val="2"/>
      <scheme val="minor"/>
    </font>
    <font>
      <b/>
      <sz val="11"/>
      <color rgb="FF0070C0"/>
      <name val="Calibri"/>
      <family val="2"/>
      <scheme val="minor"/>
    </font>
    <font>
      <sz val="11"/>
      <color rgb="FF0070C0"/>
      <name val="Calibri"/>
      <family val="2"/>
      <scheme val="minor"/>
    </font>
    <font>
      <b/>
      <sz val="12"/>
      <color theme="0" tint="-4.9989318521683403E-2"/>
      <name val="Calibri"/>
      <family val="2"/>
      <scheme val="minor"/>
    </font>
    <font>
      <b/>
      <sz val="12"/>
      <color theme="0"/>
      <name val="Calibri"/>
      <family val="2"/>
      <scheme val="minor"/>
    </font>
    <font>
      <sz val="6"/>
      <color theme="1"/>
      <name val="Calibri"/>
      <family val="2"/>
      <scheme val="minor"/>
    </font>
    <font>
      <sz val="9"/>
      <name val="Calibri"/>
      <family val="2"/>
      <scheme val="minor"/>
    </font>
    <font>
      <sz val="14"/>
      <name val="Calibri"/>
      <family val="2"/>
      <scheme val="minor"/>
    </font>
    <font>
      <sz val="14"/>
      <color rgb="FFFF0000"/>
      <name val="Calibri"/>
      <family val="2"/>
      <scheme val="minor"/>
    </font>
    <font>
      <sz val="10"/>
      <color theme="1"/>
      <name val="Arial"/>
      <family val="2"/>
    </font>
    <font>
      <b/>
      <sz val="16"/>
      <color rgb="FFFF0000"/>
      <name val="Calibri"/>
      <family val="2"/>
      <scheme val="minor"/>
    </font>
    <font>
      <b/>
      <sz val="26"/>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20305F"/>
        <bgColor indexed="64"/>
      </patternFill>
    </fill>
    <fill>
      <patternFill patternType="solid">
        <fgColor rgb="FFCE781E"/>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B7DEE8"/>
        <bgColor indexed="64"/>
      </patternFill>
    </fill>
    <fill>
      <patternFill patternType="solid">
        <fgColor rgb="FFFFCC99"/>
        <bgColor indexed="64"/>
      </patternFill>
    </fill>
    <fill>
      <patternFill patternType="solid">
        <fgColor rgb="FFD8E4BC"/>
        <bgColor indexed="64"/>
      </patternFill>
    </fill>
    <fill>
      <patternFill patternType="solid">
        <fgColor theme="8" tint="0.59999389629810485"/>
        <bgColor indexed="64"/>
      </patternFill>
    </fill>
    <fill>
      <patternFill patternType="solid">
        <fgColor theme="7" tint="0.59999389629810485"/>
        <bgColor indexed="64"/>
      </patternFill>
    </fill>
  </fills>
  <borders count="112">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ck">
        <color rgb="FFFF0000"/>
      </right>
      <top/>
      <bottom/>
      <diagonal/>
    </border>
    <border>
      <left/>
      <right style="hair">
        <color indexed="64"/>
      </right>
      <top style="thin">
        <color indexed="64"/>
      </top>
      <bottom/>
      <diagonal/>
    </border>
    <border>
      <left/>
      <right style="hair">
        <color indexed="64"/>
      </right>
      <top style="thick">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ck">
        <color rgb="FFFF0000"/>
      </bottom>
      <diagonal/>
    </border>
    <border>
      <left style="thick">
        <color rgb="FF00B050"/>
      </left>
      <right style="thin">
        <color auto="1"/>
      </right>
      <top style="thin">
        <color auto="1"/>
      </top>
      <bottom style="thick">
        <color rgb="FF00B050"/>
      </bottom>
      <diagonal/>
    </border>
    <border>
      <left style="thin">
        <color auto="1"/>
      </left>
      <right style="thin">
        <color auto="1"/>
      </right>
      <top style="thin">
        <color auto="1"/>
      </top>
      <bottom style="thick">
        <color rgb="FF00B050"/>
      </bottom>
      <diagonal/>
    </border>
    <border>
      <left style="thin">
        <color auto="1"/>
      </left>
      <right style="thick">
        <color rgb="FF00B050"/>
      </right>
      <top style="thin">
        <color auto="1"/>
      </top>
      <bottom style="thick">
        <color rgb="FF00B050"/>
      </bottom>
      <diagonal/>
    </border>
    <border>
      <left style="hair">
        <color indexed="64"/>
      </left>
      <right/>
      <top style="thin">
        <color indexed="64"/>
      </top>
      <bottom/>
      <diagonal/>
    </border>
    <border>
      <left style="hair">
        <color indexed="64"/>
      </left>
      <right/>
      <top style="thick">
        <color rgb="FFFF0000"/>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ck">
        <color rgb="FFFF0000"/>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ck">
        <color rgb="FFFF0000"/>
      </top>
      <bottom style="hair">
        <color indexed="64"/>
      </bottom>
      <diagonal/>
    </border>
    <border>
      <left style="thin">
        <color indexed="64"/>
      </left>
      <right style="thin">
        <color indexed="64"/>
      </right>
      <top style="hair">
        <color indexed="64"/>
      </top>
      <bottom style="thick">
        <color rgb="FFFF0000"/>
      </bottom>
      <diagonal/>
    </border>
    <border>
      <left style="hair">
        <color indexed="64"/>
      </left>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s>
  <cellStyleXfs count="10">
    <xf numFmtId="0" fontId="0" fillId="0" borderId="0"/>
    <xf numFmtId="9" fontId="7"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cellStyleXfs>
  <cellXfs count="374">
    <xf numFmtId="0" fontId="0" fillId="0" borderId="0" xfId="0"/>
    <xf numFmtId="0" fontId="0" fillId="0" borderId="0" xfId="0" applyFont="1"/>
    <xf numFmtId="0" fontId="11"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5" fillId="0" borderId="0" xfId="0" applyFont="1" applyAlignment="1" applyProtection="1">
      <alignment horizontal="center" vertical="center" wrapText="1"/>
      <protection hidden="1"/>
    </xf>
    <xf numFmtId="0" fontId="8" fillId="5" borderId="0" xfId="0" applyFont="1" applyFill="1" applyAlignment="1" applyProtection="1">
      <alignment horizontal="right" vertical="top"/>
      <protection hidden="1"/>
    </xf>
    <xf numFmtId="0" fontId="8"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7" fillId="0" borderId="0" xfId="2" applyFont="1" applyAlignment="1" applyProtection="1">
      <alignment wrapText="1"/>
      <protection hidden="1"/>
    </xf>
    <xf numFmtId="0" fontId="8" fillId="0" borderId="2" xfId="0" applyFont="1" applyBorder="1" applyAlignment="1" applyProtection="1">
      <alignment horizontal="center"/>
      <protection hidden="1"/>
    </xf>
    <xf numFmtId="0" fontId="8" fillId="0" borderId="0" xfId="0" applyFont="1" applyFill="1" applyBorder="1" applyAlignment="1" applyProtection="1">
      <alignment horizontal="center"/>
      <protection hidden="1"/>
    </xf>
    <xf numFmtId="0" fontId="0" fillId="3" borderId="61" xfId="0" applyFont="1" applyFill="1" applyBorder="1" applyAlignment="1" applyProtection="1">
      <alignment horizontal="center"/>
      <protection hidden="1"/>
    </xf>
    <xf numFmtId="0" fontId="0" fillId="3" borderId="62" xfId="0" applyFont="1" applyFill="1" applyBorder="1" applyAlignment="1" applyProtection="1">
      <alignment horizontal="center"/>
      <protection locked="0" hidden="1"/>
    </xf>
    <xf numFmtId="0" fontId="0" fillId="3" borderId="63" xfId="0" applyFont="1" applyFill="1" applyBorder="1" applyAlignment="1" applyProtection="1">
      <alignment horizontal="center"/>
      <protection locked="0" hidden="1"/>
    </xf>
    <xf numFmtId="0" fontId="0" fillId="3" borderId="64" xfId="0" applyFont="1" applyFill="1" applyBorder="1" applyAlignment="1" applyProtection="1">
      <alignment horizontal="center"/>
      <protection locked="0" hidden="1"/>
    </xf>
    <xf numFmtId="0" fontId="0" fillId="3" borderId="65" xfId="0" applyFont="1" applyFill="1" applyBorder="1" applyAlignment="1" applyProtection="1">
      <alignment horizontal="center"/>
      <protection hidden="1"/>
    </xf>
    <xf numFmtId="0" fontId="0" fillId="3" borderId="66" xfId="0" applyFont="1" applyFill="1" applyBorder="1" applyAlignment="1" applyProtection="1">
      <alignment horizontal="center"/>
      <protection locked="0" hidden="1"/>
    </xf>
    <xf numFmtId="0" fontId="0" fillId="3" borderId="2" xfId="0" applyFont="1" applyFill="1" applyBorder="1" applyAlignment="1" applyProtection="1">
      <alignment horizontal="center"/>
      <protection locked="0" hidden="1"/>
    </xf>
    <xf numFmtId="0" fontId="0" fillId="3" borderId="67" xfId="0" applyFont="1" applyFill="1" applyBorder="1" applyAlignment="1" applyProtection="1">
      <alignment horizontal="center"/>
      <protection locked="0" hidden="1"/>
    </xf>
    <xf numFmtId="0" fontId="0" fillId="0" borderId="68" xfId="0" applyFont="1" applyFill="1" applyBorder="1" applyAlignment="1" applyProtection="1">
      <alignment horizontal="center"/>
      <protection hidden="1"/>
    </xf>
    <xf numFmtId="0" fontId="0" fillId="0" borderId="56"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57"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8" fillId="5" borderId="0" xfId="0" applyFont="1" applyFill="1" applyAlignment="1" applyProtection="1">
      <alignment vertical="top"/>
      <protection hidden="1"/>
    </xf>
    <xf numFmtId="0" fontId="8" fillId="0" borderId="0" xfId="0" applyFont="1" applyFill="1" applyBorder="1" applyAlignment="1" applyProtection="1">
      <alignment horizontal="left" vertical="top"/>
      <protection hidden="1"/>
    </xf>
    <xf numFmtId="0" fontId="8" fillId="0" borderId="32" xfId="0" applyFont="1" applyFill="1" applyBorder="1" applyAlignment="1" applyProtection="1">
      <alignment horizontal="center"/>
      <protection hidden="1"/>
    </xf>
    <xf numFmtId="0" fontId="0" fillId="3" borderId="69" xfId="0" applyFont="1" applyFill="1" applyBorder="1" applyAlignment="1" applyProtection="1">
      <alignment horizontal="center"/>
      <protection hidden="1"/>
    </xf>
    <xf numFmtId="0" fontId="10" fillId="0" borderId="0" xfId="0" applyFont="1" applyFill="1" applyAlignment="1" applyProtection="1">
      <alignment horizontal="left" wrapText="1"/>
      <protection hidden="1"/>
    </xf>
    <xf numFmtId="0" fontId="8" fillId="0" borderId="0" xfId="0" applyFont="1" applyFill="1" applyAlignment="1" applyProtection="1">
      <alignment horizontal="right" vertical="top"/>
      <protection hidden="1"/>
    </xf>
    <xf numFmtId="0" fontId="8"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0" fillId="0" borderId="0" xfId="0" applyFont="1" applyAlignment="1" applyProtection="1">
      <alignment horizontal="right"/>
      <protection hidden="1"/>
    </xf>
    <xf numFmtId="0" fontId="0" fillId="0" borderId="0" xfId="0" applyFont="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11" fillId="0" borderId="0" xfId="0" applyFont="1" applyAlignment="1" applyProtection="1">
      <alignment horizontal="right"/>
      <protection hidden="1"/>
    </xf>
    <xf numFmtId="0" fontId="11" fillId="0" borderId="0" xfId="0" applyFont="1" applyAlignment="1" applyProtection="1">
      <alignment horizontal="left"/>
      <protection hidden="1"/>
    </xf>
    <xf numFmtId="0" fontId="0" fillId="0" borderId="0" xfId="0" applyFont="1" applyBorder="1" applyProtection="1">
      <protection hidden="1"/>
    </xf>
    <xf numFmtId="0" fontId="1" fillId="0" borderId="0" xfId="0" applyFont="1" applyBorder="1" applyAlignment="1" applyProtection="1">
      <protection hidden="1"/>
    </xf>
    <xf numFmtId="0" fontId="10" fillId="0" borderId="0" xfId="0" applyFont="1" applyProtection="1">
      <protection hidden="1"/>
    </xf>
    <xf numFmtId="0" fontId="6" fillId="3" borderId="16" xfId="0" applyFont="1" applyFill="1" applyBorder="1" applyAlignment="1" applyProtection="1">
      <alignment horizontal="center"/>
      <protection hidden="1"/>
    </xf>
    <xf numFmtId="0" fontId="6" fillId="3" borderId="17" xfId="0" applyFont="1" applyFill="1" applyBorder="1" applyAlignment="1" applyProtection="1">
      <alignment horizontal="center"/>
      <protection hidden="1"/>
    </xf>
    <xf numFmtId="0" fontId="6" fillId="3" borderId="18" xfId="0" applyFont="1" applyFill="1" applyBorder="1" applyAlignment="1" applyProtection="1">
      <alignment horizontal="center"/>
      <protection hidden="1"/>
    </xf>
    <xf numFmtId="0" fontId="8" fillId="3" borderId="2" xfId="0" applyFont="1" applyFill="1" applyBorder="1" applyAlignment="1" applyProtection="1">
      <alignment horizontal="center"/>
      <protection hidden="1"/>
    </xf>
    <xf numFmtId="0" fontId="0" fillId="0" borderId="4" xfId="0" applyFont="1" applyBorder="1" applyProtection="1">
      <protection hidden="1"/>
    </xf>
    <xf numFmtId="0" fontId="0" fillId="0" borderId="0" xfId="0" applyFont="1" applyAlignment="1" applyProtection="1">
      <alignment horizontal="center"/>
      <protection hidden="1"/>
    </xf>
    <xf numFmtId="0" fontId="10" fillId="3" borderId="26" xfId="0" applyFont="1" applyFill="1" applyBorder="1" applyAlignment="1" applyProtection="1">
      <alignment horizontal="center" vertical="center"/>
      <protection hidden="1"/>
    </xf>
    <xf numFmtId="0" fontId="10" fillId="3" borderId="34" xfId="0" applyFont="1" applyFill="1" applyBorder="1" applyAlignment="1" applyProtection="1">
      <alignment horizontal="center" vertical="center"/>
      <protection hidden="1"/>
    </xf>
    <xf numFmtId="0" fontId="10" fillId="3" borderId="35" xfId="0" applyFont="1" applyFill="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28" xfId="0" applyFont="1" applyBorder="1" applyAlignment="1" applyProtection="1">
      <alignment horizontal="center" vertical="center"/>
      <protection hidden="1"/>
    </xf>
    <xf numFmtId="0" fontId="10" fillId="0" borderId="29" xfId="0" applyFont="1" applyBorder="1" applyAlignment="1" applyProtection="1">
      <alignment horizontal="center" vertical="center"/>
      <protection hidden="1"/>
    </xf>
    <xf numFmtId="0" fontId="10" fillId="0" borderId="0" xfId="0" applyFont="1" applyAlignment="1" applyProtection="1">
      <alignment horizontal="center"/>
      <protection hidden="1"/>
    </xf>
    <xf numFmtId="9" fontId="10" fillId="0" borderId="22" xfId="1" applyFont="1" applyBorder="1" applyAlignment="1" applyProtection="1">
      <alignment horizontal="center" vertical="center" shrinkToFit="1"/>
      <protection hidden="1"/>
    </xf>
    <xf numFmtId="9" fontId="10" fillId="0" borderId="23" xfId="1" applyFont="1" applyBorder="1" applyAlignment="1" applyProtection="1">
      <alignment horizontal="center" vertical="center" shrinkToFit="1"/>
      <protection hidden="1"/>
    </xf>
    <xf numFmtId="9" fontId="10" fillId="0" borderId="24" xfId="1" applyFont="1" applyBorder="1" applyAlignment="1" applyProtection="1">
      <alignment horizontal="center" vertical="center" shrinkToFit="1"/>
      <protection hidden="1"/>
    </xf>
    <xf numFmtId="0" fontId="0" fillId="4" borderId="2" xfId="0" applyFont="1" applyFill="1" applyBorder="1" applyAlignment="1" applyProtection="1">
      <alignment horizontal="center" vertical="center"/>
      <protection hidden="1"/>
    </xf>
    <xf numFmtId="0" fontId="0" fillId="0" borderId="2" xfId="0" applyFont="1" applyBorder="1" applyAlignment="1" applyProtection="1">
      <alignment horizontal="center" vertical="center"/>
      <protection hidden="1"/>
    </xf>
    <xf numFmtId="0" fontId="6" fillId="0" borderId="70" xfId="0" applyFont="1" applyBorder="1" applyAlignment="1" applyProtection="1">
      <alignment horizontal="center" vertical="center"/>
      <protection hidden="1"/>
    </xf>
    <xf numFmtId="0" fontId="6" fillId="0" borderId="71" xfId="0" applyFont="1" applyBorder="1" applyAlignment="1" applyProtection="1">
      <alignment horizontal="center" vertical="center"/>
      <protection hidden="1"/>
    </xf>
    <xf numFmtId="0" fontId="6" fillId="0" borderId="72" xfId="0" applyFont="1" applyBorder="1" applyAlignment="1" applyProtection="1">
      <alignment horizontal="center" vertical="center"/>
      <protection hidden="1"/>
    </xf>
    <xf numFmtId="0" fontId="8" fillId="4" borderId="25" xfId="0" applyFont="1" applyFill="1" applyBorder="1" applyAlignment="1" applyProtection="1">
      <alignment horizontal="center" vertical="center"/>
      <protection hidden="1"/>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6" fillId="3" borderId="74" xfId="0" applyFont="1" applyFill="1" applyBorder="1" applyAlignment="1" applyProtection="1">
      <alignment horizontal="center"/>
      <protection hidden="1"/>
    </xf>
    <xf numFmtId="0" fontId="0" fillId="0" borderId="0" xfId="0" applyFont="1" applyAlignment="1" applyProtection="1">
      <protection hidden="1"/>
    </xf>
    <xf numFmtId="0" fontId="0" fillId="0" borderId="22" xfId="0" applyFont="1" applyFill="1" applyBorder="1" applyAlignment="1" applyProtection="1">
      <alignment horizontal="center" vertical="center"/>
      <protection hidden="1"/>
    </xf>
    <xf numFmtId="0" fontId="6" fillId="0" borderId="41" xfId="0" applyFont="1"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left"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left"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left"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1" fontId="0" fillId="3" borderId="62" xfId="0" applyNumberFormat="1" applyFont="1" applyFill="1" applyBorder="1" applyAlignment="1" applyProtection="1">
      <alignment horizontal="center"/>
      <protection locked="0"/>
    </xf>
    <xf numFmtId="1" fontId="0" fillId="3" borderId="63" xfId="0" applyNumberFormat="1" applyFont="1" applyFill="1" applyBorder="1" applyAlignment="1" applyProtection="1">
      <alignment horizontal="center"/>
      <protection locked="0"/>
    </xf>
    <xf numFmtId="1" fontId="0" fillId="3" borderId="64" xfId="0" applyNumberFormat="1" applyFont="1" applyFill="1" applyBorder="1" applyAlignment="1" applyProtection="1">
      <alignment horizontal="center"/>
      <protection locked="0"/>
    </xf>
    <xf numFmtId="1" fontId="0" fillId="0" borderId="56" xfId="0" applyNumberFormat="1" applyFont="1" applyFill="1" applyBorder="1" applyAlignment="1" applyProtection="1">
      <alignment horizontal="center"/>
      <protection locked="0"/>
    </xf>
    <xf numFmtId="1" fontId="0" fillId="0" borderId="0" xfId="0" applyNumberFormat="1" applyFont="1" applyFill="1" applyBorder="1" applyAlignment="1" applyProtection="1">
      <alignment horizontal="center"/>
      <protection locked="0"/>
    </xf>
    <xf numFmtId="1" fontId="0" fillId="0" borderId="57" xfId="0" applyNumberFormat="1" applyFont="1" applyFill="1" applyBorder="1" applyAlignment="1" applyProtection="1">
      <alignment horizontal="center"/>
      <protection locked="0"/>
    </xf>
    <xf numFmtId="1" fontId="0" fillId="3" borderId="66" xfId="0" applyNumberFormat="1" applyFont="1" applyFill="1" applyBorder="1" applyAlignment="1" applyProtection="1">
      <alignment horizontal="center"/>
      <protection locked="0"/>
    </xf>
    <xf numFmtId="1" fontId="0" fillId="3" borderId="2" xfId="0" applyNumberFormat="1" applyFont="1" applyFill="1" applyBorder="1" applyAlignment="1" applyProtection="1">
      <alignment horizontal="center"/>
      <protection locked="0"/>
    </xf>
    <xf numFmtId="1" fontId="0" fillId="3" borderId="67" xfId="0" applyNumberFormat="1" applyFont="1" applyFill="1" applyBorder="1" applyAlignment="1" applyProtection="1">
      <alignment horizontal="center"/>
      <protection locked="0"/>
    </xf>
    <xf numFmtId="1" fontId="0" fillId="3" borderId="80" xfId="0" applyNumberFormat="1" applyFont="1" applyFill="1" applyBorder="1" applyAlignment="1" applyProtection="1">
      <alignment horizontal="center"/>
      <protection locked="0"/>
    </xf>
    <xf numFmtId="1" fontId="0" fillId="3" borderId="81" xfId="0" applyNumberFormat="1" applyFont="1" applyFill="1" applyBorder="1" applyAlignment="1" applyProtection="1">
      <alignment horizontal="center"/>
      <protection locked="0"/>
    </xf>
    <xf numFmtId="1" fontId="0" fillId="3" borderId="82" xfId="0" applyNumberFormat="1" applyFont="1" applyFill="1" applyBorder="1" applyAlignment="1" applyProtection="1">
      <alignment horizontal="center"/>
      <protection locked="0"/>
    </xf>
    <xf numFmtId="0" fontId="0" fillId="0" borderId="0" xfId="0" applyFont="1" applyFill="1" applyAlignment="1" applyProtection="1">
      <alignment horizontal="center"/>
      <protection hidden="1"/>
    </xf>
    <xf numFmtId="0" fontId="11" fillId="0" borderId="0" xfId="0" applyFont="1" applyBorder="1" applyAlignment="1" applyProtection="1">
      <alignment horizontal="right"/>
      <protection hidden="1"/>
    </xf>
    <xf numFmtId="0" fontId="6" fillId="3" borderId="83" xfId="0" applyFont="1" applyFill="1" applyBorder="1" applyAlignment="1" applyProtection="1">
      <alignment horizontal="center"/>
      <protection hidden="1"/>
    </xf>
    <xf numFmtId="0" fontId="6" fillId="0" borderId="85"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6" fillId="0" borderId="87" xfId="0" applyFont="1" applyBorder="1" applyAlignment="1" applyProtection="1">
      <alignment horizontal="center" vertical="center"/>
      <protection locked="0"/>
    </xf>
    <xf numFmtId="0" fontId="6" fillId="0" borderId="88"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12" fillId="0" borderId="0" xfId="0" applyFont="1" applyProtection="1">
      <protection hidden="1"/>
    </xf>
    <xf numFmtId="0" fontId="0" fillId="0" borderId="0" xfId="0" applyFont="1" applyBorder="1" applyAlignment="1" applyProtection="1">
      <alignment horizontal="center"/>
      <protection hidden="1"/>
    </xf>
    <xf numFmtId="0" fontId="0" fillId="0" borderId="27" xfId="0" applyFont="1" applyBorder="1" applyProtection="1">
      <protection hidden="1"/>
    </xf>
    <xf numFmtId="0" fontId="0" fillId="0" borderId="93" xfId="0" applyFont="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24" fillId="0" borderId="0" xfId="0" applyFont="1" applyProtection="1">
      <protection hidden="1"/>
    </xf>
    <xf numFmtId="0" fontId="4" fillId="0" borderId="0" xfId="0" applyFont="1" applyBorder="1" applyAlignment="1" applyProtection="1">
      <alignment horizontal="right"/>
      <protection hidden="1"/>
    </xf>
    <xf numFmtId="0" fontId="0" fillId="0" borderId="0" xfId="0" applyFont="1" applyBorder="1" applyAlignment="1" applyProtection="1">
      <protection hidden="1"/>
    </xf>
    <xf numFmtId="0" fontId="0" fillId="0" borderId="0" xfId="0" applyFont="1" applyBorder="1" applyAlignment="1" applyProtection="1">
      <alignment horizontal="center" vertical="center"/>
      <protection hidden="1"/>
    </xf>
    <xf numFmtId="0" fontId="10" fillId="0" borderId="0" xfId="0" applyFont="1" applyBorder="1" applyProtection="1">
      <protection hidden="1"/>
    </xf>
    <xf numFmtId="49" fontId="11" fillId="0" borderId="0" xfId="0" applyNumberFormat="1" applyFont="1" applyBorder="1" applyAlignment="1" applyProtection="1">
      <alignment horizontal="center"/>
      <protection hidden="1"/>
    </xf>
    <xf numFmtId="0" fontId="6" fillId="0" borderId="36" xfId="0" applyFont="1" applyBorder="1" applyAlignment="1" applyProtection="1">
      <alignment horizontal="left" vertical="center"/>
      <protection locked="0"/>
    </xf>
    <xf numFmtId="0" fontId="6" fillId="0" borderId="9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0" fillId="0" borderId="23"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6" fillId="0" borderId="22"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protection hidden="1"/>
    </xf>
    <xf numFmtId="0" fontId="6" fillId="0" borderId="24" xfId="0" applyFont="1" applyFill="1" applyBorder="1" applyAlignment="1" applyProtection="1">
      <alignment horizontal="center" vertical="center"/>
      <protection hidden="1"/>
    </xf>
    <xf numFmtId="0" fontId="9" fillId="0" borderId="23" xfId="0" applyFont="1" applyFill="1" applyBorder="1" applyAlignment="1" applyProtection="1">
      <alignment horizontal="center" vertical="center"/>
      <protection hidden="1"/>
    </xf>
    <xf numFmtId="0" fontId="9" fillId="0" borderId="24" xfId="0" applyFont="1" applyFill="1" applyBorder="1" applyAlignment="1" applyProtection="1">
      <alignment horizontal="center" vertical="center"/>
      <protection hidden="1"/>
    </xf>
    <xf numFmtId="0" fontId="11" fillId="0" borderId="0" xfId="0" applyFont="1" applyBorder="1" applyAlignment="1" applyProtection="1">
      <alignment horizontal="right"/>
      <protection hidden="1"/>
    </xf>
    <xf numFmtId="0" fontId="2" fillId="0" borderId="96" xfId="0" applyFont="1" applyBorder="1"/>
    <xf numFmtId="0" fontId="0" fillId="0" borderId="97" xfId="0" applyFont="1" applyBorder="1"/>
    <xf numFmtId="0" fontId="2" fillId="0" borderId="98" xfId="0" applyFont="1" applyBorder="1"/>
    <xf numFmtId="0" fontId="0" fillId="0" borderId="99" xfId="0" applyFont="1" applyBorder="1"/>
    <xf numFmtId="0" fontId="3" fillId="0" borderId="98" xfId="0" applyFont="1" applyBorder="1" applyAlignment="1">
      <alignment horizontal="center"/>
    </xf>
    <xf numFmtId="0" fontId="3" fillId="0" borderId="99" xfId="0" applyFont="1" applyBorder="1" applyAlignment="1">
      <alignment horizontal="center"/>
    </xf>
    <xf numFmtId="0" fontId="0" fillId="0" borderId="98" xfId="0" applyFont="1" applyBorder="1" applyAlignment="1">
      <alignment horizontal="center"/>
    </xf>
    <xf numFmtId="0" fontId="0" fillId="0" borderId="99" xfId="0" applyFont="1" applyBorder="1" applyAlignment="1">
      <alignment horizontal="center"/>
    </xf>
    <xf numFmtId="0" fontId="0" fillId="0" borderId="100" xfId="0" applyFont="1" applyBorder="1" applyAlignment="1">
      <alignment horizontal="center"/>
    </xf>
    <xf numFmtId="0" fontId="0" fillId="0" borderId="101" xfId="0" applyFont="1" applyBorder="1" applyAlignment="1">
      <alignment horizontal="center"/>
    </xf>
    <xf numFmtId="0" fontId="25" fillId="0" borderId="0" xfId="0" applyFont="1" applyBorder="1" applyAlignment="1" applyProtection="1">
      <alignment horizontal="right"/>
      <protection hidden="1"/>
    </xf>
    <xf numFmtId="0" fontId="0" fillId="0" borderId="0" xfId="0" applyFont="1" applyBorder="1" applyAlignment="1" applyProtection="1">
      <alignment horizontal="center"/>
      <protection locked="0"/>
    </xf>
    <xf numFmtId="0" fontId="11" fillId="0" borderId="0" xfId="0" applyFont="1" applyBorder="1" applyAlignment="1" applyProtection="1">
      <alignment horizontal="left"/>
      <protection hidden="1"/>
    </xf>
    <xf numFmtId="0" fontId="11" fillId="0" borderId="0" xfId="0" applyFont="1" applyAlignment="1" applyProtection="1">
      <protection hidden="1"/>
    </xf>
    <xf numFmtId="0" fontId="0" fillId="0" borderId="0" xfId="0" applyFont="1" applyAlignment="1" applyProtection="1">
      <alignment horizontal="left" vertical="top" wrapText="1"/>
      <protection hidden="1"/>
    </xf>
    <xf numFmtId="0" fontId="0" fillId="0" borderId="0" xfId="0" applyFont="1" applyAlignment="1" applyProtection="1">
      <alignment horizontal="center" vertical="top" wrapText="1"/>
      <protection hidden="1"/>
    </xf>
    <xf numFmtId="0" fontId="9" fillId="0" borderId="22" xfId="0" applyFont="1" applyBorder="1" applyAlignment="1">
      <alignment horizontal="center" textRotation="90" wrapText="1"/>
    </xf>
    <xf numFmtId="0" fontId="9" fillId="0" borderId="23" xfId="0" applyFont="1" applyBorder="1" applyAlignment="1">
      <alignment horizontal="center" textRotation="90" wrapText="1"/>
    </xf>
    <xf numFmtId="0" fontId="9" fillId="0" borderId="24" xfId="0" applyFont="1" applyBorder="1" applyAlignment="1">
      <alignment horizontal="center" textRotation="90" wrapText="1"/>
    </xf>
    <xf numFmtId="0" fontId="0" fillId="0" borderId="0" xfId="0" applyFont="1" applyAlignment="1" applyProtection="1">
      <alignment horizontal="left" vertical="top"/>
      <protection hidden="1"/>
    </xf>
    <xf numFmtId="0" fontId="0" fillId="0" borderId="0" xfId="0" applyFont="1" applyAlignment="1" applyProtection="1">
      <alignment horizontal="left" wrapText="1"/>
      <protection hidden="1"/>
    </xf>
    <xf numFmtId="0" fontId="12" fillId="0" borderId="0" xfId="0" applyFont="1" applyAlignment="1" applyProtection="1">
      <alignment vertical="center"/>
    </xf>
    <xf numFmtId="0" fontId="20" fillId="0" borderId="0" xfId="0" applyFont="1" applyAlignment="1">
      <alignment vertic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Alignment="1">
      <alignment vertical="center"/>
    </xf>
    <xf numFmtId="0" fontId="20" fillId="0" borderId="1" xfId="0" applyFont="1" applyFill="1" applyBorder="1" applyAlignment="1">
      <alignment horizontal="center" vertical="center"/>
    </xf>
    <xf numFmtId="0" fontId="20" fillId="0" borderId="32" xfId="0" applyFont="1" applyFill="1" applyBorder="1" applyAlignment="1">
      <alignment horizontal="center" vertical="center"/>
    </xf>
    <xf numFmtId="0" fontId="30" fillId="0" borderId="0" xfId="0" applyFont="1" applyAlignment="1"/>
    <xf numFmtId="0" fontId="32" fillId="0" borderId="0" xfId="0" applyFont="1" applyAlignment="1">
      <alignment vertical="center"/>
    </xf>
    <xf numFmtId="0" fontId="1" fillId="0" borderId="0" xfId="0" applyFont="1"/>
    <xf numFmtId="0" fontId="20" fillId="2" borderId="0" xfId="0" applyFont="1" applyFill="1" applyBorder="1" applyAlignment="1">
      <alignment horizontal="right" vertical="center"/>
    </xf>
    <xf numFmtId="164" fontId="17" fillId="2" borderId="0" xfId="5" applyNumberFormat="1" applyFont="1" applyFill="1" applyBorder="1" applyAlignment="1">
      <alignment horizontal="center" vertical="center"/>
    </xf>
    <xf numFmtId="0" fontId="31" fillId="2" borderId="0" xfId="0" applyFont="1" applyFill="1" applyAlignment="1">
      <alignment horizontal="left" vertical="center" wrapText="1" indent="2"/>
    </xf>
    <xf numFmtId="2" fontId="33" fillId="2" borderId="0" xfId="0" applyNumberFormat="1" applyFont="1" applyFill="1" applyBorder="1" applyAlignment="1">
      <alignment horizontal="center" vertical="center"/>
    </xf>
    <xf numFmtId="0" fontId="17" fillId="0" borderId="0" xfId="0" applyFont="1"/>
    <xf numFmtId="0" fontId="14" fillId="0" borderId="0" xfId="0" applyFont="1" applyAlignment="1"/>
    <xf numFmtId="4" fontId="33" fillId="0" borderId="0" xfId="0" applyNumberFormat="1" applyFont="1" applyFill="1" applyBorder="1" applyAlignment="1">
      <alignment vertical="center"/>
    </xf>
    <xf numFmtId="4" fontId="34" fillId="0" borderId="0" xfId="0" applyNumberFormat="1" applyFont="1" applyFill="1" applyBorder="1" applyAlignment="1">
      <alignment vertical="center"/>
    </xf>
    <xf numFmtId="2" fontId="34" fillId="0" borderId="0" xfId="0" applyNumberFormat="1" applyFont="1" applyFill="1" applyBorder="1" applyAlignment="1">
      <alignment vertical="center"/>
    </xf>
    <xf numFmtId="0" fontId="20" fillId="0" borderId="0" xfId="0" applyFont="1" applyFill="1" applyBorder="1" applyAlignment="1">
      <alignment horizontal="right" vertical="center" indent="2"/>
    </xf>
    <xf numFmtId="164" fontId="17" fillId="0" borderId="0" xfId="5" applyNumberFormat="1" applyFont="1" applyFill="1" applyBorder="1" applyAlignment="1">
      <alignment horizontal="center" vertical="center" shrinkToFit="1"/>
    </xf>
    <xf numFmtId="0" fontId="31" fillId="0" borderId="0" xfId="0" applyFont="1" applyFill="1" applyAlignment="1">
      <alignment horizontal="left" wrapText="1" indent="2"/>
    </xf>
    <xf numFmtId="0" fontId="8" fillId="0" borderId="0" xfId="0" applyFont="1" applyFill="1" applyAlignment="1">
      <alignment horizontal="left"/>
    </xf>
    <xf numFmtId="0" fontId="8" fillId="0" borderId="0" xfId="0" applyFont="1" applyFill="1" applyAlignment="1">
      <alignment horizontal="center"/>
    </xf>
    <xf numFmtId="0" fontId="35" fillId="0" borderId="0" xfId="0" applyFont="1" applyFill="1" applyBorder="1" applyAlignment="1">
      <alignment vertical="center"/>
    </xf>
    <xf numFmtId="0" fontId="0" fillId="0" borderId="0" xfId="0" applyFill="1" applyBorder="1"/>
    <xf numFmtId="0" fontId="35" fillId="11" borderId="2" xfId="0" applyFont="1" applyFill="1" applyBorder="1" applyAlignment="1">
      <alignment vertical="center"/>
    </xf>
    <xf numFmtId="0" fontId="35" fillId="4" borderId="2" xfId="0" applyFont="1" applyFill="1" applyBorder="1" applyAlignment="1">
      <alignment vertical="center"/>
    </xf>
    <xf numFmtId="0" fontId="10" fillId="0" borderId="0" xfId="0" applyFont="1" applyAlignment="1" applyProtection="1">
      <alignment horizontal="right"/>
    </xf>
    <xf numFmtId="0" fontId="0" fillId="0" borderId="0" xfId="0" applyBorder="1"/>
    <xf numFmtId="0" fontId="22" fillId="0" borderId="0" xfId="0" applyFont="1"/>
    <xf numFmtId="0" fontId="0" fillId="0" borderId="2" xfId="0" applyBorder="1" applyAlignment="1">
      <alignment horizontal="center"/>
    </xf>
    <xf numFmtId="0" fontId="8" fillId="0" borderId="0" xfId="0" applyFont="1" applyAlignment="1">
      <alignment horizontal="right"/>
    </xf>
    <xf numFmtId="0" fontId="0" fillId="0" borderId="0" xfId="0" applyAlignment="1">
      <alignment horizontal="right"/>
    </xf>
    <xf numFmtId="9" fontId="10" fillId="0" borderId="2" xfId="1" applyFont="1" applyBorder="1" applyAlignment="1">
      <alignment horizontal="center" shrinkToFit="1"/>
    </xf>
    <xf numFmtId="0" fontId="36" fillId="0" borderId="0" xfId="0" applyFont="1" applyFill="1"/>
    <xf numFmtId="0" fontId="13" fillId="0" borderId="0" xfId="0" applyFont="1" applyAlignment="1">
      <alignment horizontal="right"/>
    </xf>
    <xf numFmtId="0" fontId="0" fillId="0" borderId="0" xfId="0" applyAlignment="1">
      <alignment horizontal="center"/>
    </xf>
    <xf numFmtId="0" fontId="0" fillId="3" borderId="0" xfId="0" applyFill="1" applyAlignment="1">
      <alignment horizontal="center"/>
    </xf>
    <xf numFmtId="0" fontId="13" fillId="0" borderId="0" xfId="0" applyFont="1" applyBorder="1" applyAlignment="1" applyProtection="1">
      <alignment horizontal="right" vertical="center"/>
      <protection hidden="1"/>
    </xf>
    <xf numFmtId="0" fontId="6" fillId="0" borderId="104" xfId="0" applyFont="1" applyFill="1" applyBorder="1" applyAlignment="1" applyProtection="1">
      <alignment horizontal="center" vertical="center"/>
      <protection hidden="1"/>
    </xf>
    <xf numFmtId="0" fontId="0" fillId="0" borderId="104" xfId="0" applyFont="1" applyFill="1" applyBorder="1" applyAlignment="1" applyProtection="1">
      <alignment horizontal="center" vertical="center"/>
      <protection hidden="1"/>
    </xf>
    <xf numFmtId="0" fontId="37" fillId="0" borderId="0" xfId="0" applyFont="1" applyAlignment="1">
      <alignment horizontal="center" vertical="center"/>
    </xf>
    <xf numFmtId="0" fontId="9" fillId="0" borderId="16" xfId="0" applyFont="1" applyBorder="1" applyAlignment="1" applyProtection="1">
      <alignment horizontal="center" wrapText="1"/>
      <protection hidden="1"/>
    </xf>
    <xf numFmtId="0" fontId="9" fillId="0" borderId="17" xfId="0" applyFont="1" applyBorder="1" applyAlignment="1" applyProtection="1">
      <alignment horizontal="center" wrapText="1"/>
      <protection hidden="1"/>
    </xf>
    <xf numFmtId="0" fontId="9" fillId="0" borderId="18" xfId="0" applyFont="1" applyBorder="1" applyAlignment="1" applyProtection="1">
      <alignment horizontal="center" wrapText="1"/>
      <protection hidden="1"/>
    </xf>
    <xf numFmtId="0" fontId="9" fillId="0" borderId="74" xfId="0" applyFont="1" applyBorder="1" applyAlignment="1" applyProtection="1">
      <alignment horizontal="center" wrapText="1"/>
      <protection hidden="1"/>
    </xf>
    <xf numFmtId="0" fontId="2" fillId="0" borderId="0" xfId="0" applyFont="1" applyAlignment="1">
      <alignment horizontal="right" vertical="center"/>
    </xf>
    <xf numFmtId="0" fontId="6" fillId="0" borderId="27" xfId="0" applyFont="1" applyFill="1" applyBorder="1" applyAlignment="1" applyProtection="1">
      <alignment horizontal="center" vertical="center" wrapText="1"/>
      <protection hidden="1"/>
    </xf>
    <xf numFmtId="0" fontId="6" fillId="0" borderId="28" xfId="0" applyFont="1" applyFill="1" applyBorder="1" applyAlignment="1" applyProtection="1">
      <alignment horizontal="center" vertical="center" wrapText="1"/>
      <protection hidden="1"/>
    </xf>
    <xf numFmtId="0" fontId="6" fillId="0" borderId="29" xfId="0" applyFont="1" applyFill="1" applyBorder="1" applyAlignment="1" applyProtection="1">
      <alignment horizontal="center" vertical="center" wrapText="1"/>
      <protection hidden="1"/>
    </xf>
    <xf numFmtId="0" fontId="6" fillId="0" borderId="105" xfId="0" applyFont="1" applyFill="1" applyBorder="1" applyAlignment="1" applyProtection="1">
      <alignment horizontal="center" vertical="center" wrapText="1"/>
      <protection hidden="1"/>
    </xf>
    <xf numFmtId="9" fontId="10" fillId="0" borderId="22" xfId="1" applyFont="1" applyBorder="1" applyAlignment="1" applyProtection="1">
      <alignment horizontal="center" wrapText="1"/>
      <protection hidden="1"/>
    </xf>
    <xf numFmtId="0" fontId="10" fillId="9" borderId="22" xfId="0" applyFont="1" applyFill="1" applyBorder="1" applyAlignment="1" applyProtection="1">
      <alignment horizontal="center" vertical="center"/>
      <protection hidden="1"/>
    </xf>
    <xf numFmtId="0" fontId="10" fillId="9" borderId="23" xfId="0" applyFont="1" applyFill="1" applyBorder="1" applyAlignment="1" applyProtection="1">
      <alignment horizontal="center" vertical="center"/>
      <protection hidden="1"/>
    </xf>
    <xf numFmtId="0" fontId="10" fillId="9" borderId="24" xfId="0" applyFont="1" applyFill="1" applyBorder="1" applyAlignment="1" applyProtection="1">
      <alignment horizontal="center" vertical="center"/>
      <protection hidden="1"/>
    </xf>
    <xf numFmtId="0" fontId="10" fillId="9" borderId="2" xfId="0" applyFont="1" applyFill="1" applyBorder="1" applyAlignment="1" applyProtection="1">
      <alignment horizontal="center" vertical="center"/>
      <protection hidden="1"/>
    </xf>
    <xf numFmtId="0" fontId="10" fillId="9" borderId="5" xfId="0" applyFont="1" applyFill="1" applyBorder="1" applyAlignment="1" applyProtection="1">
      <alignment horizontal="center" vertical="center"/>
      <protection hidden="1"/>
    </xf>
    <xf numFmtId="0" fontId="10" fillId="9" borderId="7" xfId="0" applyFont="1" applyFill="1" applyBorder="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9" fillId="0" borderId="106" xfId="0" applyFont="1" applyBorder="1" applyAlignment="1" applyProtection="1">
      <alignment horizontal="center" wrapText="1"/>
      <protection hidden="1"/>
    </xf>
    <xf numFmtId="0" fontId="9" fillId="0" borderId="107" xfId="0" applyFont="1" applyBorder="1" applyAlignment="1" applyProtection="1">
      <alignment horizontal="center" wrapText="1"/>
      <protection hidden="1"/>
    </xf>
    <xf numFmtId="0" fontId="9" fillId="0" borderId="108" xfId="0" applyFont="1" applyBorder="1" applyAlignment="1" applyProtection="1">
      <alignment horizontal="center" wrapText="1"/>
      <protection hidden="1"/>
    </xf>
    <xf numFmtId="0" fontId="10" fillId="0" borderId="0" xfId="0" applyFont="1" applyAlignment="1">
      <alignment horizontal="right"/>
    </xf>
    <xf numFmtId="0" fontId="9" fillId="0" borderId="9" xfId="0" applyFont="1" applyBorder="1" applyAlignment="1">
      <alignment horizontal="center" vertical="center"/>
    </xf>
    <xf numFmtId="0" fontId="9" fillId="0" borderId="8" xfId="0" applyFont="1" applyBorder="1" applyAlignment="1" applyProtection="1">
      <alignment horizontal="center" wrapText="1"/>
      <protection hidden="1"/>
    </xf>
    <xf numFmtId="0" fontId="9" fillId="0" borderId="10" xfId="0" applyFont="1" applyBorder="1" applyAlignment="1" applyProtection="1">
      <alignment horizontal="center" wrapText="1"/>
      <protection hidden="1"/>
    </xf>
    <xf numFmtId="9" fontId="6" fillId="0" borderId="11" xfId="0" applyNumberFormat="1" applyFont="1" applyBorder="1"/>
    <xf numFmtId="9" fontId="9" fillId="0" borderId="12" xfId="1" applyFont="1" applyBorder="1" applyAlignment="1" applyProtection="1">
      <alignment horizontal="center" wrapText="1"/>
      <protection hidden="1"/>
    </xf>
    <xf numFmtId="9" fontId="9" fillId="0" borderId="13" xfId="1" applyFont="1" applyBorder="1" applyAlignment="1" applyProtection="1">
      <alignment horizontal="center" wrapText="1"/>
      <protection hidden="1"/>
    </xf>
    <xf numFmtId="9" fontId="0" fillId="0" borderId="0" xfId="1" applyFont="1" applyAlignment="1">
      <alignment horizontal="center"/>
    </xf>
    <xf numFmtId="0" fontId="0" fillId="0" borderId="0" xfId="0" applyBorder="1" applyAlignment="1">
      <alignment horizontal="center"/>
    </xf>
    <xf numFmtId="0" fontId="0" fillId="0" borderId="0" xfId="0" applyFont="1" applyFill="1" applyBorder="1" applyAlignment="1" applyProtection="1">
      <alignment vertical="center"/>
      <protection hidden="1"/>
    </xf>
    <xf numFmtId="0" fontId="9" fillId="0" borderId="0" xfId="0" applyFont="1" applyBorder="1" applyAlignment="1" applyProtection="1">
      <alignment horizontal="center" wrapText="1"/>
      <protection hidden="1"/>
    </xf>
    <xf numFmtId="9" fontId="9" fillId="0" borderId="0" xfId="1" applyFont="1" applyBorder="1" applyAlignment="1" applyProtection="1">
      <alignment horizontal="center" wrapText="1"/>
      <protection hidden="1"/>
    </xf>
    <xf numFmtId="0" fontId="10" fillId="0" borderId="0" xfId="0" applyFont="1" applyBorder="1" applyAlignment="1" applyProtection="1">
      <protection hidden="1"/>
    </xf>
    <xf numFmtId="0" fontId="0" fillId="0" borderId="89" xfId="0" applyFont="1" applyBorder="1" applyAlignment="1" applyProtection="1">
      <alignment wrapText="1"/>
      <protection hidden="1"/>
    </xf>
    <xf numFmtId="0" fontId="1" fillId="0" borderId="89" xfId="0" applyFont="1" applyBorder="1" applyAlignment="1" applyProtection="1">
      <alignment wrapText="1"/>
      <protection hidden="1"/>
    </xf>
    <xf numFmtId="2" fontId="0" fillId="0" borderId="0" xfId="0" applyNumberFormat="1" applyBorder="1" applyAlignment="1">
      <alignment horizontal="center"/>
    </xf>
    <xf numFmtId="0" fontId="9" fillId="0" borderId="83" xfId="0" applyFont="1" applyBorder="1" applyAlignment="1" applyProtection="1">
      <alignment horizontal="center" wrapText="1"/>
      <protection hidden="1"/>
    </xf>
    <xf numFmtId="0" fontId="6" fillId="0" borderId="109" xfId="0" applyFont="1" applyFill="1" applyBorder="1" applyAlignment="1" applyProtection="1">
      <alignment horizontal="center" vertical="center" wrapText="1"/>
      <protection hidden="1"/>
    </xf>
    <xf numFmtId="0" fontId="6" fillId="0" borderId="110" xfId="0" applyFont="1" applyFill="1" applyBorder="1" applyAlignment="1" applyProtection="1">
      <alignment horizontal="center" vertical="center"/>
      <protection hidden="1"/>
    </xf>
    <xf numFmtId="0" fontId="9" fillId="0" borderId="110" xfId="0" applyFont="1" applyBorder="1" applyAlignment="1">
      <alignment horizontal="center" textRotation="90" wrapText="1"/>
    </xf>
    <xf numFmtId="0" fontId="10" fillId="0" borderId="109" xfId="0" applyFont="1" applyBorder="1" applyAlignment="1" applyProtection="1">
      <alignment horizontal="center" vertical="center"/>
      <protection hidden="1"/>
    </xf>
    <xf numFmtId="9" fontId="10" fillId="0" borderId="110" xfId="1" applyFont="1" applyBorder="1" applyAlignment="1" applyProtection="1">
      <alignment horizontal="center" vertical="center" shrinkToFit="1"/>
      <protection hidden="1"/>
    </xf>
    <xf numFmtId="0" fontId="9" fillId="0" borderId="22" xfId="0" applyFont="1" applyFill="1" applyBorder="1" applyAlignment="1" applyProtection="1">
      <alignment horizontal="center" vertical="center"/>
      <protection hidden="1"/>
    </xf>
    <xf numFmtId="9" fontId="0" fillId="0" borderId="0" xfId="1" applyFont="1"/>
    <xf numFmtId="0" fontId="35" fillId="13" borderId="2" xfId="0" applyFont="1" applyFill="1" applyBorder="1" applyAlignment="1">
      <alignment vertical="center"/>
    </xf>
    <xf numFmtId="0" fontId="35" fillId="14" borderId="2" xfId="0" applyFont="1" applyFill="1" applyBorder="1" applyAlignment="1">
      <alignment vertical="center"/>
    </xf>
    <xf numFmtId="0" fontId="9" fillId="0" borderId="111" xfId="0" applyFont="1" applyBorder="1" applyAlignment="1" applyProtection="1">
      <alignment horizontal="center" wrapText="1"/>
      <protection hidden="1"/>
    </xf>
    <xf numFmtId="0" fontId="9" fillId="0" borderId="85" xfId="0" applyFont="1" applyBorder="1" applyAlignment="1" applyProtection="1">
      <alignment horizontal="center" wrapText="1"/>
      <protection hidden="1"/>
    </xf>
    <xf numFmtId="9" fontId="9" fillId="0" borderId="86" xfId="1" applyFont="1" applyBorder="1" applyAlignment="1" applyProtection="1">
      <alignment horizontal="center" wrapText="1"/>
      <protection hidden="1"/>
    </xf>
    <xf numFmtId="0" fontId="0" fillId="0" borderId="32" xfId="0" applyBorder="1" applyAlignment="1">
      <alignment horizontal="center"/>
    </xf>
    <xf numFmtId="0" fontId="9" fillId="0" borderId="32" xfId="0" applyFont="1" applyBorder="1" applyAlignment="1" applyProtection="1">
      <alignment horizontal="center" wrapText="1"/>
      <protection hidden="1"/>
    </xf>
    <xf numFmtId="9" fontId="9" fillId="0" borderId="32" xfId="1" applyFont="1" applyBorder="1" applyAlignment="1" applyProtection="1">
      <alignment horizontal="center" wrapText="1"/>
      <protection hidden="1"/>
    </xf>
    <xf numFmtId="0" fontId="0" fillId="0" borderId="32" xfId="0" applyFont="1" applyFill="1" applyBorder="1" applyAlignment="1" applyProtection="1">
      <alignment vertical="center"/>
      <protection hidden="1"/>
    </xf>
    <xf numFmtId="0" fontId="9" fillId="0" borderId="32" xfId="0" applyFont="1" applyFill="1" applyBorder="1" applyAlignment="1" applyProtection="1">
      <alignment horizontal="center" wrapText="1"/>
      <protection hidden="1"/>
    </xf>
    <xf numFmtId="0" fontId="9" fillId="0" borderId="0" xfId="0" applyFont="1" applyFill="1" applyBorder="1" applyAlignment="1" applyProtection="1">
      <alignment horizontal="center" wrapText="1"/>
      <protection hidden="1"/>
    </xf>
    <xf numFmtId="0" fontId="22" fillId="0" borderId="0" xfId="0" applyFont="1" applyBorder="1" applyAlignment="1" applyProtection="1">
      <alignment vertical="center" wrapText="1"/>
      <protection hidden="1"/>
    </xf>
    <xf numFmtId="0" fontId="31" fillId="0" borderId="23" xfId="0" applyFont="1" applyBorder="1" applyAlignment="1">
      <alignment horizontal="center" textRotation="90" wrapText="1"/>
    </xf>
    <xf numFmtId="0" fontId="8" fillId="0" borderId="0" xfId="0" applyFont="1" applyBorder="1" applyAlignment="1" applyProtection="1">
      <alignment horizontal="right"/>
      <protection hidden="1"/>
    </xf>
    <xf numFmtId="0" fontId="8" fillId="0" borderId="89" xfId="0" applyFont="1" applyBorder="1" applyAlignment="1" applyProtection="1">
      <alignment horizontal="right"/>
      <protection hidden="1"/>
    </xf>
    <xf numFmtId="0" fontId="8" fillId="0" borderId="0" xfId="0" applyFont="1" applyAlignment="1" applyProtection="1">
      <alignment horizontal="right"/>
      <protection hidden="1"/>
    </xf>
    <xf numFmtId="2" fontId="11" fillId="0" borderId="94" xfId="0" applyNumberFormat="1" applyFont="1" applyBorder="1" applyAlignment="1" applyProtection="1">
      <alignment horizontal="center"/>
      <protection locked="0"/>
    </xf>
    <xf numFmtId="2" fontId="11" fillId="0" borderId="95" xfId="0" applyNumberFormat="1" applyFont="1" applyBorder="1" applyAlignment="1" applyProtection="1">
      <alignment horizontal="center"/>
      <protection locked="0"/>
    </xf>
    <xf numFmtId="0" fontId="11" fillId="0" borderId="0" xfId="0" applyFont="1" applyBorder="1" applyAlignment="1" applyProtection="1">
      <alignment horizontal="right"/>
      <protection hidden="1"/>
    </xf>
    <xf numFmtId="0" fontId="11" fillId="0" borderId="73" xfId="0" applyFont="1" applyBorder="1" applyAlignment="1" applyProtection="1">
      <alignment horizontal="right"/>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7" xfId="0" applyFont="1" applyBorder="1" applyAlignment="1" applyProtection="1">
      <alignment horizontal="center"/>
      <protection hidden="1"/>
    </xf>
    <xf numFmtId="0" fontId="20" fillId="0" borderId="0" xfId="0" applyFont="1" applyAlignment="1" applyProtection="1">
      <alignment horizontal="right" indent="1"/>
      <protection hidden="1"/>
    </xf>
    <xf numFmtId="0" fontId="20" fillId="0" borderId="89" xfId="0" applyFont="1" applyBorder="1" applyAlignment="1" applyProtection="1">
      <alignment horizontal="right" indent="1"/>
      <protection hidden="1"/>
    </xf>
    <xf numFmtId="0" fontId="20" fillId="0" borderId="0" xfId="0" applyFont="1" applyBorder="1" applyAlignment="1" applyProtection="1">
      <alignment horizontal="right" vertical="center" wrapText="1" indent="1"/>
      <protection hidden="1"/>
    </xf>
    <xf numFmtId="0" fontId="20" fillId="0" borderId="89" xfId="0" applyFont="1" applyBorder="1" applyAlignment="1" applyProtection="1">
      <alignment horizontal="right" vertical="center" wrapText="1" indent="1"/>
      <protection hidden="1"/>
    </xf>
    <xf numFmtId="0" fontId="22" fillId="0" borderId="0" xfId="0" applyFont="1" applyBorder="1" applyAlignment="1" applyProtection="1">
      <alignment horizontal="center" vertical="center" wrapText="1"/>
      <protection hidden="1"/>
    </xf>
    <xf numFmtId="0" fontId="22" fillId="0" borderId="8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90" xfId="0" applyFont="1" applyBorder="1" applyAlignment="1" applyProtection="1">
      <alignment horizontal="center" vertical="center" wrapText="1"/>
      <protection hidden="1"/>
    </xf>
    <xf numFmtId="0" fontId="10" fillId="8" borderId="2" xfId="0" applyFont="1" applyFill="1" applyBorder="1" applyAlignment="1" applyProtection="1">
      <alignment horizontal="center" wrapText="1"/>
      <protection hidden="1"/>
    </xf>
    <xf numFmtId="0" fontId="0" fillId="0" borderId="5"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0" fontId="5" fillId="0" borderId="0" xfId="0" applyFont="1" applyBorder="1" applyAlignment="1" applyProtection="1">
      <alignment horizontal="center"/>
      <protection hidden="1"/>
    </xf>
    <xf numFmtId="0" fontId="0" fillId="2" borderId="31" xfId="0" applyFont="1" applyFill="1" applyBorder="1" applyAlignment="1" applyProtection="1">
      <alignment horizontal="center" textRotation="90"/>
      <protection hidden="1"/>
    </xf>
    <xf numFmtId="0" fontId="0" fillId="2" borderId="32" xfId="0" applyFont="1" applyFill="1" applyBorder="1" applyAlignment="1" applyProtection="1">
      <alignment horizontal="center" textRotation="90"/>
      <protection hidden="1"/>
    </xf>
    <xf numFmtId="0" fontId="0" fillId="2" borderId="33" xfId="0" applyFont="1" applyFill="1" applyBorder="1" applyAlignment="1" applyProtection="1">
      <alignment horizontal="center" textRotation="90"/>
      <protection hidden="1"/>
    </xf>
    <xf numFmtId="0" fontId="0" fillId="2" borderId="3" xfId="0" applyFont="1" applyFill="1" applyBorder="1" applyAlignment="1" applyProtection="1">
      <alignment horizontal="center" textRotation="90"/>
      <protection hidden="1"/>
    </xf>
    <xf numFmtId="0" fontId="0" fillId="2" borderId="1" xfId="0" applyFont="1" applyFill="1" applyBorder="1" applyAlignment="1" applyProtection="1">
      <alignment horizontal="center" textRotation="90"/>
      <protection hidden="1"/>
    </xf>
    <xf numFmtId="0" fontId="10" fillId="4" borderId="5" xfId="0" applyFont="1" applyFill="1" applyBorder="1" applyAlignment="1" applyProtection="1">
      <alignment horizontal="center" vertical="center"/>
      <protection hidden="1"/>
    </xf>
    <xf numFmtId="0" fontId="10" fillId="4" borderId="7" xfId="0" applyFont="1" applyFill="1" applyBorder="1" applyAlignment="1" applyProtection="1">
      <alignment horizontal="center" vertical="center"/>
      <protection hidden="1"/>
    </xf>
    <xf numFmtId="2" fontId="0" fillId="4" borderId="5" xfId="0" applyNumberFormat="1" applyFont="1" applyFill="1" applyBorder="1" applyAlignment="1" applyProtection="1">
      <alignment horizontal="center" vertical="center"/>
      <protection hidden="1"/>
    </xf>
    <xf numFmtId="2" fontId="0" fillId="4" borderId="7" xfId="0" applyNumberFormat="1" applyFont="1" applyFill="1" applyBorder="1" applyAlignment="1" applyProtection="1">
      <alignment horizontal="center" vertical="center"/>
      <protection hidden="1"/>
    </xf>
    <xf numFmtId="0" fontId="10" fillId="0" borderId="2" xfId="0" applyFont="1" applyBorder="1" applyAlignment="1" applyProtection="1">
      <alignment horizontal="right" vertical="center"/>
      <protection hidden="1"/>
    </xf>
    <xf numFmtId="0" fontId="10" fillId="4" borderId="2" xfId="0" applyFont="1" applyFill="1" applyBorder="1" applyAlignment="1" applyProtection="1">
      <alignment horizontal="right" vertical="center"/>
      <protection hidden="1"/>
    </xf>
    <xf numFmtId="0" fontId="8" fillId="5" borderId="0" xfId="0" applyFont="1" applyFill="1" applyAlignment="1" applyProtection="1">
      <alignment horizontal="left" vertical="top" wrapText="1"/>
      <protection hidden="1"/>
    </xf>
    <xf numFmtId="0" fontId="0" fillId="0" borderId="0" xfId="0" applyFont="1" applyAlignment="1" applyProtection="1">
      <alignment horizontal="center" vertical="top" wrapText="1"/>
      <protection hidden="1"/>
    </xf>
    <xf numFmtId="0" fontId="12" fillId="3"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6" fillId="3" borderId="52" xfId="0" applyFont="1" applyFill="1" applyBorder="1" applyAlignment="1" applyProtection="1">
      <alignment horizontal="left" vertical="center" wrapText="1"/>
      <protection hidden="1"/>
    </xf>
    <xf numFmtId="0" fontId="6" fillId="3" borderId="53" xfId="0" applyFont="1" applyFill="1" applyBorder="1" applyAlignment="1" applyProtection="1">
      <alignment horizontal="left" vertical="center" wrapText="1"/>
      <protection hidden="1"/>
    </xf>
    <xf numFmtId="0" fontId="6" fillId="3" borderId="54" xfId="0" applyFont="1" applyFill="1" applyBorder="1" applyAlignment="1" applyProtection="1">
      <alignment horizontal="left" vertical="center" wrapText="1"/>
      <protection hidden="1"/>
    </xf>
    <xf numFmtId="0" fontId="6" fillId="3" borderId="56"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left" vertical="center" wrapText="1"/>
      <protection hidden="1"/>
    </xf>
    <xf numFmtId="0" fontId="6" fillId="3" borderId="57" xfId="0" applyFont="1" applyFill="1" applyBorder="1" applyAlignment="1" applyProtection="1">
      <alignment horizontal="left" vertical="center" wrapText="1"/>
      <protection hidden="1"/>
    </xf>
    <xf numFmtId="0" fontId="6" fillId="3" borderId="58" xfId="0" applyFont="1" applyFill="1" applyBorder="1" applyAlignment="1" applyProtection="1">
      <alignment horizontal="left" vertical="center" wrapText="1"/>
      <protection hidden="1"/>
    </xf>
    <xf numFmtId="0" fontId="6" fillId="3" borderId="59" xfId="0" applyFont="1" applyFill="1" applyBorder="1" applyAlignment="1" applyProtection="1">
      <alignment horizontal="left" vertical="center" wrapText="1"/>
      <protection hidden="1"/>
    </xf>
    <xf numFmtId="0" fontId="6" fillId="3" borderId="60" xfId="0" applyFont="1" applyFill="1" applyBorder="1" applyAlignment="1" applyProtection="1">
      <alignment horizontal="left" vertical="center" wrapText="1"/>
      <protection hidden="1"/>
    </xf>
    <xf numFmtId="0" fontId="14" fillId="0" borderId="55" xfId="0" applyFont="1" applyBorder="1" applyAlignment="1" applyProtection="1">
      <alignment horizontal="right" wrapText="1"/>
      <protection hidden="1"/>
    </xf>
    <xf numFmtId="0" fontId="8" fillId="5" borderId="0" xfId="0" applyFont="1" applyFill="1" applyAlignment="1" applyProtection="1">
      <alignment horizontal="left" vertical="top"/>
      <protection hidden="1"/>
    </xf>
    <xf numFmtId="0" fontId="0" fillId="0" borderId="30" xfId="0" applyFont="1" applyBorder="1" applyAlignment="1" applyProtection="1">
      <alignment horizontal="left"/>
      <protection hidden="1"/>
    </xf>
    <xf numFmtId="0" fontId="0" fillId="0" borderId="0" xfId="0" applyFont="1" applyAlignment="1" applyProtection="1">
      <alignment horizontal="left" vertical="top" wrapText="1"/>
      <protection hidden="1"/>
    </xf>
    <xf numFmtId="0" fontId="8" fillId="3" borderId="0" xfId="0" applyFont="1" applyFill="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0" fillId="0" borderId="5"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0" fillId="0" borderId="7" xfId="0" applyFont="1" applyBorder="1" applyAlignment="1" applyProtection="1">
      <alignment horizontal="center" wrapText="1"/>
      <protection hidden="1"/>
    </xf>
    <xf numFmtId="0" fontId="0" fillId="0" borderId="5" xfId="0" applyFont="1" applyBorder="1" applyAlignment="1" applyProtection="1">
      <alignment horizontal="left" vertical="top" wrapText="1"/>
      <protection hidden="1"/>
    </xf>
    <xf numFmtId="0" fontId="0" fillId="0" borderId="6" xfId="0" applyFont="1" applyBorder="1" applyAlignment="1" applyProtection="1">
      <alignment horizontal="left" vertical="top" wrapText="1"/>
      <protection hidden="1"/>
    </xf>
    <xf numFmtId="0" fontId="0" fillId="0" borderId="7" xfId="0" applyFont="1" applyBorder="1" applyAlignment="1" applyProtection="1">
      <alignment horizontal="left" vertical="top" wrapText="1"/>
      <protection hidden="1"/>
    </xf>
    <xf numFmtId="0" fontId="8" fillId="3" borderId="0" xfId="0" applyFont="1" applyFill="1" applyAlignment="1">
      <alignment horizontal="center"/>
    </xf>
    <xf numFmtId="0" fontId="11" fillId="3" borderId="0" xfId="0" applyFont="1" applyFill="1" applyAlignment="1">
      <alignment horizontal="center" wrapText="1"/>
    </xf>
    <xf numFmtId="0" fontId="20" fillId="9" borderId="102" xfId="0" applyFont="1" applyFill="1" applyBorder="1" applyAlignment="1">
      <alignment horizontal="right" vertical="center" indent="2"/>
    </xf>
    <xf numFmtId="0" fontId="20" fillId="9" borderId="103" xfId="0" applyFont="1" applyFill="1" applyBorder="1" applyAlignment="1">
      <alignment horizontal="right" vertical="center" indent="2"/>
    </xf>
    <xf numFmtId="0" fontId="20" fillId="9" borderId="0" xfId="0" applyFont="1" applyFill="1" applyBorder="1" applyAlignment="1">
      <alignment horizontal="right" vertical="center" indent="2"/>
    </xf>
    <xf numFmtId="0" fontId="20" fillId="9" borderId="89" xfId="0" applyFont="1" applyFill="1" applyBorder="1" applyAlignment="1">
      <alignment horizontal="right" vertical="center" indent="2"/>
    </xf>
    <xf numFmtId="164" fontId="17" fillId="9" borderId="3" xfId="5" applyNumberFormat="1" applyFont="1" applyFill="1" applyBorder="1" applyAlignment="1">
      <alignment horizontal="center" vertical="center" shrinkToFit="1"/>
    </xf>
    <xf numFmtId="164" fontId="17" fillId="9" borderId="1" xfId="5" applyNumberFormat="1" applyFont="1" applyFill="1" applyBorder="1" applyAlignment="1">
      <alignment horizontal="center" vertical="center" shrinkToFit="1"/>
    </xf>
    <xf numFmtId="0" fontId="8" fillId="0" borderId="0" xfId="0" applyFont="1" applyAlignment="1">
      <alignment horizontal="left" vertical="center"/>
    </xf>
    <xf numFmtId="0" fontId="20" fillId="0" borderId="30" xfId="0" applyFont="1" applyFill="1" applyBorder="1" applyAlignment="1">
      <alignment horizontal="right" vertical="center" indent="2"/>
    </xf>
    <xf numFmtId="0" fontId="20" fillId="0" borderId="90" xfId="0" applyFont="1" applyFill="1" applyBorder="1" applyAlignment="1">
      <alignment horizontal="right" vertical="center" indent="2"/>
    </xf>
    <xf numFmtId="0" fontId="20" fillId="0" borderId="102" xfId="0" applyFont="1" applyFill="1" applyBorder="1" applyAlignment="1">
      <alignment horizontal="right" vertical="center" indent="2"/>
    </xf>
    <xf numFmtId="0" fontId="20" fillId="0" borderId="103" xfId="0" applyFont="1" applyFill="1" applyBorder="1" applyAlignment="1">
      <alignment horizontal="right" vertical="center" indent="2"/>
    </xf>
    <xf numFmtId="1" fontId="17" fillId="0" borderId="3" xfId="5" applyNumberFormat="1" applyFont="1" applyBorder="1" applyAlignment="1">
      <alignment horizontal="center" vertical="center"/>
    </xf>
    <xf numFmtId="1" fontId="17" fillId="0" borderId="4" xfId="5" applyNumberFormat="1" applyFont="1" applyBorder="1" applyAlignment="1">
      <alignment horizontal="center" vertical="center"/>
    </xf>
    <xf numFmtId="1" fontId="17" fillId="0" borderId="31" xfId="5" applyNumberFormat="1" applyFont="1" applyBorder="1" applyAlignment="1">
      <alignment horizontal="center" vertical="center"/>
    </xf>
    <xf numFmtId="1" fontId="17" fillId="0" borderId="33" xfId="5" applyNumberFormat="1" applyFont="1" applyBorder="1" applyAlignment="1">
      <alignment horizontal="center" vertical="center"/>
    </xf>
    <xf numFmtId="0" fontId="31" fillId="0" borderId="0" xfId="0" applyFont="1" applyFill="1" applyAlignment="1">
      <alignment horizontal="left" wrapText="1" indent="2"/>
    </xf>
    <xf numFmtId="164" fontId="17" fillId="9" borderId="31" xfId="5" applyNumberFormat="1" applyFont="1" applyFill="1" applyBorder="1" applyAlignment="1">
      <alignment horizontal="center" vertical="center" shrinkToFit="1"/>
    </xf>
    <xf numFmtId="164" fontId="17" fillId="9" borderId="32" xfId="5" applyNumberFormat="1" applyFont="1" applyFill="1" applyBorder="1" applyAlignment="1">
      <alignment horizontal="center" vertical="center" shrinkToFit="1"/>
    </xf>
    <xf numFmtId="0" fontId="31" fillId="0" borderId="0" xfId="0" applyFont="1" applyAlignment="1">
      <alignment horizontal="left" wrapText="1" indent="2"/>
    </xf>
    <xf numFmtId="0" fontId="21" fillId="6" borderId="0" xfId="0" applyFont="1" applyFill="1" applyAlignment="1" applyProtection="1">
      <alignment horizontal="center" vertical="center" wrapText="1"/>
    </xf>
    <xf numFmtId="0" fontId="29" fillId="7" borderId="0" xfId="0" applyFont="1" applyFill="1" applyAlignment="1">
      <alignment horizontal="center" vertical="center"/>
    </xf>
    <xf numFmtId="0" fontId="0" fillId="0" borderId="0" xfId="0" applyFont="1" applyAlignment="1" applyProtection="1">
      <alignment horizontal="left" wrapText="1"/>
      <protection hidden="1"/>
    </xf>
    <xf numFmtId="0" fontId="0" fillId="0" borderId="89" xfId="0" applyFont="1" applyBorder="1" applyAlignment="1" applyProtection="1">
      <alignment horizontal="left" wrapText="1"/>
      <protection hidden="1"/>
    </xf>
    <xf numFmtId="0" fontId="17" fillId="0" borderId="0" xfId="2" applyFont="1" applyAlignment="1" applyProtection="1">
      <alignment horizontal="left" wrapText="1"/>
      <protection hidden="1"/>
    </xf>
    <xf numFmtId="0" fontId="17" fillId="0" borderId="89" xfId="2" applyFont="1" applyBorder="1" applyAlignment="1" applyProtection="1">
      <alignment horizontal="left" wrapText="1"/>
      <protection hidden="1"/>
    </xf>
    <xf numFmtId="0" fontId="0" fillId="0" borderId="0" xfId="0" applyFont="1" applyFill="1" applyAlignment="1" applyProtection="1">
      <alignment horizontal="left" vertical="top"/>
      <protection hidden="1"/>
    </xf>
    <xf numFmtId="0" fontId="27" fillId="0" borderId="0" xfId="0" applyFont="1" applyAlignment="1" applyProtection="1">
      <alignment horizontal="left" wrapText="1"/>
      <protection hidden="1"/>
    </xf>
    <xf numFmtId="0" fontId="27" fillId="0" borderId="89" xfId="0" applyFont="1" applyBorder="1" applyAlignment="1" applyProtection="1">
      <alignment horizontal="left" wrapText="1"/>
      <protection hidden="1"/>
    </xf>
    <xf numFmtId="0" fontId="0" fillId="14" borderId="5" xfId="0" applyFont="1" applyFill="1" applyBorder="1" applyAlignment="1" applyProtection="1">
      <alignment horizontal="center" vertical="center"/>
      <protection hidden="1"/>
    </xf>
    <xf numFmtId="0" fontId="0" fillId="14" borderId="6" xfId="0" applyFont="1" applyFill="1" applyBorder="1" applyAlignment="1" applyProtection="1">
      <alignment horizontal="center" vertical="center"/>
      <protection hidden="1"/>
    </xf>
    <xf numFmtId="0" fontId="0" fillId="14" borderId="7" xfId="0" applyFont="1" applyFill="1" applyBorder="1" applyAlignment="1" applyProtection="1">
      <alignment horizontal="center" vertical="center"/>
      <protection hidden="1"/>
    </xf>
    <xf numFmtId="0" fontId="0" fillId="11" borderId="5" xfId="0" applyFont="1" applyFill="1" applyBorder="1" applyAlignment="1" applyProtection="1">
      <alignment horizontal="center" vertical="center"/>
      <protection hidden="1"/>
    </xf>
    <xf numFmtId="0" fontId="0" fillId="11" borderId="6" xfId="0" applyFont="1" applyFill="1" applyBorder="1" applyAlignment="1" applyProtection="1">
      <alignment horizontal="center" vertical="center"/>
      <protection hidden="1"/>
    </xf>
    <xf numFmtId="0" fontId="0" fillId="10" borderId="5" xfId="0" applyFont="1" applyFill="1" applyBorder="1" applyAlignment="1" applyProtection="1">
      <alignment horizontal="center" vertical="center"/>
      <protection hidden="1"/>
    </xf>
    <xf numFmtId="0" fontId="0" fillId="10" borderId="6" xfId="0" applyFont="1" applyFill="1" applyBorder="1" applyAlignment="1" applyProtection="1">
      <alignment horizontal="center" vertical="center"/>
      <protection hidden="1"/>
    </xf>
    <xf numFmtId="0" fontId="0" fillId="10" borderId="7" xfId="0" applyFont="1" applyFill="1" applyBorder="1" applyAlignment="1" applyProtection="1">
      <alignment horizontal="center" vertical="center"/>
      <protection hidden="1"/>
    </xf>
    <xf numFmtId="0" fontId="0" fillId="12" borderId="5" xfId="0" applyFont="1" applyFill="1" applyBorder="1" applyAlignment="1" applyProtection="1">
      <alignment horizontal="center" vertical="center"/>
      <protection hidden="1"/>
    </xf>
    <xf numFmtId="0" fontId="0" fillId="12" borderId="6" xfId="0" applyFont="1" applyFill="1" applyBorder="1" applyAlignment="1" applyProtection="1">
      <alignment horizontal="center" vertical="center"/>
      <protection hidden="1"/>
    </xf>
    <xf numFmtId="0" fontId="0" fillId="12" borderId="7" xfId="0" applyFont="1" applyFill="1" applyBorder="1" applyAlignment="1" applyProtection="1">
      <alignment horizontal="center" vertical="center"/>
      <protection hidden="1"/>
    </xf>
    <xf numFmtId="2" fontId="0" fillId="0" borderId="2" xfId="0" applyNumberFormat="1" applyBorder="1" applyAlignment="1">
      <alignment horizontal="center"/>
    </xf>
    <xf numFmtId="2" fontId="0" fillId="0" borderId="5" xfId="0" applyNumberFormat="1" applyBorder="1" applyAlignment="1">
      <alignment horizontal="center"/>
    </xf>
    <xf numFmtId="2" fontId="0" fillId="0" borderId="7" xfId="0" applyNumberFormat="1" applyBorder="1" applyAlignment="1">
      <alignment horizontal="center"/>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cellXfs>
  <cellStyles count="10">
    <cellStyle name="Prozent" xfId="1" builtinId="5"/>
    <cellStyle name="Prozent 2" xfId="5"/>
    <cellStyle name="Prozent 2 2" xfId="6"/>
    <cellStyle name="Standard" xfId="0" builtinId="0"/>
    <cellStyle name="Standard 2" xfId="2"/>
    <cellStyle name="Standard 2 2" xfId="7"/>
    <cellStyle name="Standard 2 2 2" xfId="8"/>
    <cellStyle name="Standard 2 2 3" xfId="9"/>
    <cellStyle name="Standard 3" xfId="3"/>
    <cellStyle name="Standard 3 2" xfId="4"/>
  </cellStyles>
  <dxfs count="22">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ont>
        <color theme="0"/>
      </font>
      <border>
        <left/>
        <right/>
        <top/>
        <bottom/>
        <vertical/>
        <horizontal/>
      </border>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s>
  <tableStyles count="0" defaultTableStyle="TableStyleMedium2" defaultPivotStyle="PivotStyleLight16"/>
  <colors>
    <mruColors>
      <color rgb="FFFFCC99"/>
      <color rgb="FFD7E4BD"/>
      <color rgb="FFCCC1DA"/>
      <color rgb="FFB1A0C7"/>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4115163690476190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rgbClr val="B7DEE8"/>
              </a:solidFill>
              <a:ln>
                <a:solidFill>
                  <a:schemeClr val="tx1"/>
                </a:solidFill>
              </a:ln>
            </c:spPr>
          </c:dPt>
          <c:dPt>
            <c:idx val="1"/>
            <c:invertIfNegative val="0"/>
            <c:bubble3D val="0"/>
            <c:spPr>
              <a:solidFill>
                <a:srgbClr val="B7DEE8"/>
              </a:solidFill>
              <a:ln>
                <a:solidFill>
                  <a:schemeClr val="tx1"/>
                </a:solidFill>
              </a:ln>
            </c:spPr>
          </c:dPt>
          <c:dPt>
            <c:idx val="2"/>
            <c:invertIfNegative val="0"/>
            <c:bubble3D val="0"/>
            <c:spPr>
              <a:solidFill>
                <a:srgbClr val="B7DEE8"/>
              </a:solidFill>
              <a:ln>
                <a:solidFill>
                  <a:schemeClr val="tx1"/>
                </a:solidFill>
              </a:ln>
            </c:spPr>
          </c:dPt>
          <c:dPt>
            <c:idx val="3"/>
            <c:invertIfNegative val="0"/>
            <c:bubble3D val="0"/>
            <c:spPr>
              <a:solidFill>
                <a:srgbClr val="B7DEE8"/>
              </a:solidFill>
              <a:ln>
                <a:solidFill>
                  <a:schemeClr val="tx1"/>
                </a:solidFill>
              </a:ln>
            </c:spPr>
          </c:dPt>
          <c:dPt>
            <c:idx val="4"/>
            <c:invertIfNegative val="0"/>
            <c:bubble3D val="0"/>
            <c:spPr>
              <a:solidFill>
                <a:srgbClr val="B7DEE8"/>
              </a:solidFill>
              <a:ln>
                <a:solidFill>
                  <a:schemeClr val="tx1"/>
                </a:solidFill>
              </a:ln>
            </c:spPr>
          </c:dPt>
          <c:dPt>
            <c:idx val="5"/>
            <c:invertIfNegative val="0"/>
            <c:bubble3D val="0"/>
            <c:spPr>
              <a:solidFill>
                <a:srgbClr val="CCC1DA"/>
              </a:solidFill>
              <a:ln>
                <a:solidFill>
                  <a:schemeClr val="tx1"/>
                </a:solidFill>
              </a:ln>
            </c:spPr>
          </c:dPt>
          <c:dPt>
            <c:idx val="6"/>
            <c:invertIfNegative val="0"/>
            <c:bubble3D val="0"/>
          </c:dPt>
          <c:dPt>
            <c:idx val="7"/>
            <c:invertIfNegative val="0"/>
            <c:bubble3D val="0"/>
          </c:dPt>
          <c:dPt>
            <c:idx val="8"/>
            <c:invertIfNegative val="0"/>
            <c:bubble3D val="0"/>
            <c:spPr>
              <a:solidFill>
                <a:srgbClr val="D7E4BD"/>
              </a:solidFill>
              <a:ln>
                <a:solidFill>
                  <a:schemeClr val="tx1"/>
                </a:solidFill>
              </a:ln>
            </c:spPr>
          </c:dPt>
          <c:dPt>
            <c:idx val="10"/>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K_Dat!$C$19:$L$21</c:f>
              <c:multiLvlStrCache>
                <c:ptCount val="10"/>
                <c:lvl>
                  <c:pt idx="0">
                    <c:v>1a
AFB I</c:v>
                  </c:pt>
                  <c:pt idx="1">
                    <c:v>1b
AFB I</c:v>
                  </c:pt>
                  <c:pt idx="2">
                    <c:v>1c
AFB I</c:v>
                  </c:pt>
                  <c:pt idx="3">
                    <c:v>1d (1)
AFB I</c:v>
                  </c:pt>
                  <c:pt idx="4">
                    <c:v>1d(2)
AFB I</c:v>
                  </c:pt>
                  <c:pt idx="5">
                    <c:v>1e
AFB II</c:v>
                  </c:pt>
                  <c:pt idx="6">
                    <c:v>1f (1)
AFB II</c:v>
                  </c:pt>
                  <c:pt idx="7">
                    <c:v>1f (2)
AFB II</c:v>
                  </c:pt>
                  <c:pt idx="8">
                    <c:v>1g
AFB II</c:v>
                  </c:pt>
                  <c:pt idx="9">
                    <c:v>1h
AFB I</c:v>
                  </c:pt>
                </c:lvl>
                <c:lvl>
                  <c:pt idx="0">
                    <c:v>Anteil einer
Größe
ermitteln</c:v>
                  </c:pt>
                  <c:pt idx="1">
                    <c:v>Größen-
angabe
umrechnen</c:v>
                  </c:pt>
                  <c:pt idx="2">
                    <c:v>gemein-
sames
Vielfaches ermitteln</c:v>
                  </c:pt>
                  <c:pt idx="3">
                    <c:v>gebrochene
Zahlen
multiplizie-
ren und addieren</c:v>
                  </c:pt>
                  <c:pt idx="4">
                    <c:v>gebrochene
Zahlen
subtra-
hieren</c:v>
                  </c:pt>
                  <c:pt idx="5">
                    <c:v>vom
arithme-
tischen Mittel 
auf Zahl 
schließen</c:v>
                  </c:pt>
                  <c:pt idx="6">
                    <c:v>Dreieck
klassi-
fizieren</c:v>
                  </c:pt>
                  <c:pt idx="7">
                    <c:v>Winkelart
schluss-
folgern</c:v>
                  </c:pt>
                  <c:pt idx="8">
                    <c:v>Tabelle zu
direkt pro-
portionaler
Zuordnung
ergänzen</c:v>
                  </c:pt>
                  <c:pt idx="9">
                    <c:v>Winkel
zeichnen</c:v>
                  </c:pt>
                </c:lvl>
                <c:lvl>
                  <c:pt idx="0">
                    <c:v>Aufgabe 1</c:v>
                  </c:pt>
                </c:lvl>
              </c:multiLvlStrCache>
            </c:multiLvlStrRef>
          </c:cat>
          <c:val>
            <c:numRef>
              <c:f>K_Dat!$C$22:$L$22</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00"/>
        <c:axId val="84752256"/>
        <c:axId val="84753792"/>
      </c:barChart>
      <c:catAx>
        <c:axId val="84752256"/>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84753792"/>
        <c:crosses val="autoZero"/>
        <c:auto val="1"/>
        <c:lblAlgn val="ctr"/>
        <c:lblOffset val="100"/>
        <c:noMultiLvlLbl val="0"/>
      </c:catAx>
      <c:valAx>
        <c:axId val="84753792"/>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094180802983E-3"/>
              <c:y val="2.5585317460317461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8475225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2096571180555551"/>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S_Dat!$C$33:$K$35</c:f>
              <c:multiLvlStrCache>
                <c:ptCount val="9"/>
                <c:lvl>
                  <c:pt idx="0">
                    <c:v>gesamt</c:v>
                  </c:pt>
                  <c:pt idx="1">
                    <c:v>1a
AFB I</c:v>
                  </c:pt>
                  <c:pt idx="2">
                    <c:v>1b
AFB I</c:v>
                  </c:pt>
                  <c:pt idx="3">
                    <c:v>1c
AFB I</c:v>
                  </c:pt>
                  <c:pt idx="4">
                    <c:v>1d (1)
AFB I</c:v>
                  </c:pt>
                  <c:pt idx="5">
                    <c:v>1d(2)
AFB I</c:v>
                  </c:pt>
                  <c:pt idx="6">
                    <c:v>4a
AFB II</c:v>
                  </c:pt>
                  <c:pt idx="7">
                    <c:v>4b
AFB III</c:v>
                  </c:pt>
                  <c:pt idx="8">
                    <c:v>5a
AFB II</c:v>
                  </c:pt>
                </c:lvl>
                <c:lvl>
                  <c:pt idx="0">
                    <c:v>Zahlen
und
Größen</c:v>
                  </c:pt>
                  <c:pt idx="1">
                    <c:v>Anteil einer
Größe
ermitteln</c:v>
                  </c:pt>
                  <c:pt idx="2">
                    <c:v>Größen-
angabe
umrechnen</c:v>
                  </c:pt>
                  <c:pt idx="3">
                    <c:v>gemeinsames
Vielfaches ermitteln</c:v>
                  </c:pt>
                  <c:pt idx="4">
                    <c:v>gebrochene
Zahlen multi-
plizieren und addieren</c:v>
                  </c:pt>
                  <c:pt idx="5">
                    <c:v>gebrochene
Zahlen
subtrahieren</c:v>
                  </c:pt>
                  <c:pt idx="6">
                    <c:v>Lösung
einer 
Gleichung 
angeben</c:v>
                  </c:pt>
                  <c:pt idx="7">
                    <c:v>Gleichung
angeben</c:v>
                  </c:pt>
                  <c:pt idx="8">
                    <c:v>Anzahl
berechnen</c:v>
                  </c:pt>
                </c:lvl>
                <c:lvl>
                  <c:pt idx="0">
                    <c:v>Zahlen und Größen</c:v>
                  </c:pt>
                </c:lvl>
              </c:multiLvlStrCache>
            </c:multiLvlStrRef>
          </c:cat>
          <c:val>
            <c:numRef>
              <c:f>S_Dat!$C$36:$K$36</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00"/>
        <c:axId val="91249280"/>
        <c:axId val="91259264"/>
      </c:barChart>
      <c:catAx>
        <c:axId val="91249280"/>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91259264"/>
        <c:crosses val="autoZero"/>
        <c:auto val="1"/>
        <c:lblAlgn val="ctr"/>
        <c:lblOffset val="100"/>
        <c:noMultiLvlLbl val="0"/>
      </c:catAx>
      <c:valAx>
        <c:axId val="91259264"/>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91249280"/>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040868454661561E-2"/>
          <c:y val="5.1770399305555555E-2"/>
          <c:w val="0.91552474457215838"/>
          <c:h val="0.50994140624999995"/>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chemeClr val="accent6"/>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S_Dat!$C$40:$M$42</c:f>
              <c:multiLvlStrCache>
                <c:ptCount val="11"/>
                <c:lvl>
                  <c:pt idx="0">
                    <c:v>gesamt</c:v>
                  </c:pt>
                  <c:pt idx="1">
                    <c:v>1f (1)
AFB II</c:v>
                  </c:pt>
                  <c:pt idx="2">
                    <c:v>1f (2)
AFB II</c:v>
                  </c:pt>
                  <c:pt idx="3">
                    <c:v>1h
AFB I</c:v>
                  </c:pt>
                  <c:pt idx="4">
                    <c:v>2a
AFB I</c:v>
                  </c:pt>
                  <c:pt idx="5">
                    <c:v>2b
AFB I</c:v>
                  </c:pt>
                  <c:pt idx="6">
                    <c:v>2c-1
AFB II</c:v>
                  </c:pt>
                  <c:pt idx="7">
                    <c:v>2c-2
AFB II</c:v>
                  </c:pt>
                  <c:pt idx="8">
                    <c:v>2c-3
AFB II</c:v>
                  </c:pt>
                  <c:pt idx="9">
                    <c:v>2d
AFB II</c:v>
                  </c:pt>
                  <c:pt idx="10">
                    <c:v>5b
AFB II</c:v>
                  </c:pt>
                </c:lvl>
                <c:lvl>
                  <c:pt idx="0">
                    <c:v>Raum
und
Form</c:v>
                  </c:pt>
                  <c:pt idx="1">
                    <c:v>Dreieck
klassi-
fizieren</c:v>
                  </c:pt>
                  <c:pt idx="2">
                    <c:v>Winkelart
schluss-
folgern</c:v>
                  </c:pt>
                  <c:pt idx="3">
                    <c:v>Winkel
zeichnen</c:v>
                  </c:pt>
                  <c:pt idx="4">
                    <c:v>Winkel-
größe
ermitteln</c:v>
                  </c:pt>
                  <c:pt idx="5">
                    <c:v>Koordinaten
eines
Punktes
angeben</c:v>
                  </c:pt>
                  <c:pt idx="6">
                    <c:v>Seitenlängen
eines
Dreiecks
messen</c:v>
                  </c:pt>
                  <c:pt idx="7">
                    <c:v>Umfang
eines
Dreiecks
ermitteln</c:v>
                  </c:pt>
                  <c:pt idx="8">
                    <c:v>Flächeninhalt
eines
Dreiecks
ermitteln</c:v>
                  </c:pt>
                  <c:pt idx="9">
                    <c:v>kongru-
entes
Dreieck
einzeichnen</c:v>
                  </c:pt>
                  <c:pt idx="10">
                    <c:v>Darstellung
identi-
fizieren</c:v>
                  </c:pt>
                </c:lvl>
                <c:lvl>
                  <c:pt idx="0">
                    <c:v>Raum und Form</c:v>
                  </c:pt>
                </c:lvl>
              </c:multiLvlStrCache>
            </c:multiLvlStrRef>
          </c:cat>
          <c:val>
            <c:numRef>
              <c:f>S_Dat!$C$43:$M$43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66"/>
        <c:axId val="91284608"/>
        <c:axId val="91286144"/>
      </c:barChart>
      <c:catAx>
        <c:axId val="9128460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91286144"/>
        <c:crosses val="autoZero"/>
        <c:auto val="1"/>
        <c:lblAlgn val="ctr"/>
        <c:lblOffset val="100"/>
        <c:noMultiLvlLbl val="0"/>
      </c:catAx>
      <c:valAx>
        <c:axId val="91286144"/>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9128460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5.1770399305555555E-2"/>
          <c:w val="0.91552474457215838"/>
          <c:h val="0.54025163583581282"/>
        </c:manualLayout>
      </c:layout>
      <c:barChart>
        <c:barDir val="col"/>
        <c:grouping val="clustered"/>
        <c:varyColors val="0"/>
        <c:ser>
          <c:idx val="0"/>
          <c:order val="0"/>
          <c:spPr>
            <a:solidFill>
              <a:srgbClr val="D8E4BC"/>
            </a:solidFill>
            <a:ln>
              <a:solidFill>
                <a:schemeClr val="tx1"/>
              </a:solidFill>
            </a:ln>
          </c:spPr>
          <c:invertIfNegative val="0"/>
          <c:dPt>
            <c:idx val="0"/>
            <c:invertIfNegative val="0"/>
            <c:bubble3D val="0"/>
            <c:spPr>
              <a:solidFill>
                <a:schemeClr val="accent3"/>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S_Dat!$C$47:$H$49</c:f>
              <c:multiLvlStrCache>
                <c:ptCount val="6"/>
                <c:lvl>
                  <c:pt idx="0">
                    <c:v>gesamt</c:v>
                  </c:pt>
                  <c:pt idx="1">
                    <c:v>1g
AFB II</c:v>
                  </c:pt>
                  <c:pt idx="2">
                    <c:v>5c-1
AFB I</c:v>
                  </c:pt>
                  <c:pt idx="3">
                    <c:v>5c-2
AFB I</c:v>
                  </c:pt>
                  <c:pt idx="4">
                    <c:v>5d-1
AFB III</c:v>
                  </c:pt>
                  <c:pt idx="5">
                    <c:v>5d-2
AFB III</c:v>
                  </c:pt>
                </c:lvl>
                <c:lvl>
                  <c:pt idx="0">
                    <c:v>Zuordnungen 
und
Funktionen</c:v>
                  </c:pt>
                  <c:pt idx="1">
                    <c:v>Tabelle zu
direkt proportionaler 
Zuordnung ergänzen</c:v>
                  </c:pt>
                  <c:pt idx="2">
                    <c:v>1. Information
entnehmen</c:v>
                  </c:pt>
                  <c:pt idx="3">
                    <c:v>2. Information
entnehmen</c:v>
                  </c:pt>
                  <c:pt idx="4">
                    <c:v>Volumen
angeben</c:v>
                  </c:pt>
                  <c:pt idx="5">
                    <c:v>Vorgehen
beschreiben</c:v>
                  </c:pt>
                </c:lvl>
                <c:lvl>
                  <c:pt idx="0">
                    <c:v>Zuordnungen und Funktionen</c:v>
                  </c:pt>
                </c:lvl>
              </c:multiLvlStrCache>
            </c:multiLvlStrRef>
          </c:cat>
          <c:val>
            <c:numRef>
              <c:f>S_Dat!$C$50:$H$50</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00"/>
        <c:axId val="91303296"/>
        <c:axId val="91313280"/>
      </c:barChart>
      <c:catAx>
        <c:axId val="91303296"/>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91313280"/>
        <c:crosses val="autoZero"/>
        <c:auto val="1"/>
        <c:lblAlgn val="ctr"/>
        <c:lblOffset val="100"/>
        <c:noMultiLvlLbl val="0"/>
      </c:catAx>
      <c:valAx>
        <c:axId val="91313280"/>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9130329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5057818930041155"/>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spPr>
              <a:solidFill>
                <a:schemeClr val="accent4">
                  <a:lumMod val="40000"/>
                  <a:lumOff val="60000"/>
                </a:schemeClr>
              </a:solidFill>
              <a:ln>
                <a:solidFill>
                  <a:schemeClr val="tx1"/>
                </a:solidFill>
              </a:ln>
            </c:spPr>
          </c:dPt>
          <c:dPt>
            <c:idx val="7"/>
            <c:invertIfNegative val="0"/>
            <c:bubble3D val="0"/>
            <c:spPr>
              <a:solidFill>
                <a:schemeClr val="accent4">
                  <a:lumMod val="40000"/>
                  <a:lumOff val="60000"/>
                </a:schemeClr>
              </a:solidFill>
              <a:ln>
                <a:solidFill>
                  <a:schemeClr val="tx1"/>
                </a:solidFill>
              </a:ln>
            </c:spPr>
          </c:dPt>
          <c:dPt>
            <c:idx val="8"/>
            <c:invertIfNegative val="0"/>
            <c:bubble3D val="0"/>
            <c:spPr>
              <a:solidFill>
                <a:schemeClr val="accent4">
                  <a:lumMod val="40000"/>
                  <a:lumOff val="60000"/>
                </a:schemeClr>
              </a:solidFill>
              <a:ln>
                <a:solidFill>
                  <a:schemeClr val="tx1"/>
                </a:solidFill>
              </a:ln>
            </c:spPr>
          </c:dPt>
          <c:dPt>
            <c:idx val="9"/>
            <c:invertIfNegative val="0"/>
            <c:bubble3D val="0"/>
            <c:spPr>
              <a:solidFill>
                <a:schemeClr val="accent4">
                  <a:lumMod val="40000"/>
                  <a:lumOff val="60000"/>
                </a:schemeClr>
              </a:solidFill>
              <a:ln>
                <a:solidFill>
                  <a:schemeClr val="tx1"/>
                </a:solidFill>
              </a:ln>
            </c:spPr>
          </c:dPt>
          <c:dPt>
            <c:idx val="10"/>
            <c:invertIfNegative val="0"/>
            <c:bubble3D val="0"/>
            <c:spPr>
              <a:solidFill>
                <a:schemeClr val="accent4">
                  <a:lumMod val="40000"/>
                  <a:lumOff val="60000"/>
                </a:schemeClr>
              </a:solidFill>
              <a:ln>
                <a:solidFill>
                  <a:schemeClr val="tx1"/>
                </a:solidFill>
              </a:ln>
            </c:spPr>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S_Dat!$M$19:$W$21</c:f>
              <c:multiLvlStrCache>
                <c:ptCount val="11"/>
                <c:lvl>
                  <c:pt idx="0">
                    <c:v>2a
AFB I</c:v>
                  </c:pt>
                  <c:pt idx="1">
                    <c:v>2b
AFB I</c:v>
                  </c:pt>
                  <c:pt idx="2">
                    <c:v>2c-1
AFB II</c:v>
                  </c:pt>
                  <c:pt idx="3">
                    <c:v>2c-2
AFB II</c:v>
                  </c:pt>
                  <c:pt idx="4">
                    <c:v>2c-3
AFB II</c:v>
                  </c:pt>
                  <c:pt idx="5">
                    <c:v>2d
AFB II</c:v>
                  </c:pt>
                  <c:pt idx="6">
                    <c:v>3a-1
AFB I</c:v>
                  </c:pt>
                  <c:pt idx="7">
                    <c:v>3a-2
AFB I</c:v>
                  </c:pt>
                  <c:pt idx="8">
                    <c:v>3b
AFB II</c:v>
                  </c:pt>
                  <c:pt idx="9">
                    <c:v>3c-1
AFB III</c:v>
                  </c:pt>
                  <c:pt idx="10">
                    <c:v>3c-2
AFB III</c:v>
                  </c:pt>
                </c:lvl>
                <c:lvl>
                  <c:pt idx="0">
                    <c:v>Winkel-
größe
ermitteln</c:v>
                  </c:pt>
                  <c:pt idx="1">
                    <c:v>Koordina-
ten eines
Punktes
angeben</c:v>
                  </c:pt>
                  <c:pt idx="2">
                    <c:v>Seitenlängen
eines
Dreiecks
messen</c:v>
                  </c:pt>
                  <c:pt idx="3">
                    <c:v>Umfang
eines
Dreiecks
ermitteln</c:v>
                  </c:pt>
                  <c:pt idx="4">
                    <c:v>Flächeninhalt
eines
Dreiecks
ermitteln</c:v>
                  </c:pt>
                  <c:pt idx="5">
                    <c:v>kongru-
entes
Dreieck
einzeichnen</c:v>
                  </c:pt>
                  <c:pt idx="6">
                    <c:v>1. Informa-tion
entnehmen</c:v>
                  </c:pt>
                  <c:pt idx="7">
                    <c:v>2. Informa-tion
entnehmen</c:v>
                  </c:pt>
                  <c:pt idx="8">
                    <c:v>Monat
nennen</c:v>
                  </c:pt>
                  <c:pt idx="9">
                    <c:v>Monat
ermitteln</c:v>
                  </c:pt>
                  <c:pt idx="10">
                    <c:v>Antwort
begründen</c:v>
                  </c:pt>
                </c:lvl>
                <c:lvl>
                  <c:pt idx="0">
                    <c:v>Aufgabe 2</c:v>
                  </c:pt>
                  <c:pt idx="6">
                    <c:v>Aufgabe 3</c:v>
                  </c:pt>
                </c:lvl>
              </c:multiLvlStrCache>
            </c:multiLvlStrRef>
          </c:cat>
          <c:val>
            <c:numRef>
              <c:f>S_Dat!$M$22:$W$22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5"/>
        <c:axId val="91356544"/>
        <c:axId val="149386368"/>
      </c:barChart>
      <c:catAx>
        <c:axId val="91356544"/>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49386368"/>
        <c:crosses val="autoZero"/>
        <c:auto val="1"/>
        <c:lblAlgn val="ctr"/>
        <c:lblOffset val="100"/>
        <c:noMultiLvlLbl val="0"/>
      </c:catAx>
      <c:valAx>
        <c:axId val="149386368"/>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4.8919753086419868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91356544"/>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4044212962962968"/>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spPr>
              <a:solidFill>
                <a:schemeClr val="accent4"/>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S_Dat!$C$54:$I$56</c:f>
              <c:multiLvlStrCache>
                <c:ptCount val="7"/>
                <c:lvl>
                  <c:pt idx="0">
                    <c:v>gesamt</c:v>
                  </c:pt>
                  <c:pt idx="1">
                    <c:v>1e
AFB II</c:v>
                  </c:pt>
                  <c:pt idx="2">
                    <c:v>3a-1
AFB I</c:v>
                  </c:pt>
                  <c:pt idx="3">
                    <c:v>3a-2
AFB I</c:v>
                  </c:pt>
                  <c:pt idx="4">
                    <c:v>3b
AFB II</c:v>
                  </c:pt>
                  <c:pt idx="5">
                    <c:v>3c-1
AFB III</c:v>
                  </c:pt>
                  <c:pt idx="6">
                    <c:v>3c-2
AFB III</c:v>
                  </c:pt>
                </c:lvl>
                <c:lvl>
                  <c:pt idx="0">
                    <c:v>Daten 
und
Zufall</c:v>
                  </c:pt>
                  <c:pt idx="1">
                    <c:v>vom arithmetischen
Mittel auf Zahl 
schließen</c:v>
                  </c:pt>
                  <c:pt idx="2">
                    <c:v>1. Information
entnehmen</c:v>
                  </c:pt>
                  <c:pt idx="3">
                    <c:v>2. Information
entnehmen</c:v>
                  </c:pt>
                  <c:pt idx="4">
                    <c:v>Monat
nennen</c:v>
                  </c:pt>
                  <c:pt idx="5">
                    <c:v>Monat
ermitteln</c:v>
                  </c:pt>
                  <c:pt idx="6">
                    <c:v>Antwort
begründen</c:v>
                  </c:pt>
                </c:lvl>
                <c:lvl>
                  <c:pt idx="0">
                    <c:v>Daten und Zufall</c:v>
                  </c:pt>
                </c:lvl>
              </c:multiLvlStrCache>
            </c:multiLvlStrRef>
          </c:cat>
          <c:val>
            <c:numRef>
              <c:f>S_Dat!$C$57:$I$57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80"/>
        <c:axId val="149456768"/>
        <c:axId val="149458304"/>
      </c:barChart>
      <c:catAx>
        <c:axId val="14945676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49458304"/>
        <c:crosses val="autoZero"/>
        <c:auto val="1"/>
        <c:lblAlgn val="ctr"/>
        <c:lblOffset val="100"/>
        <c:noMultiLvlLbl val="0"/>
      </c:catAx>
      <c:valAx>
        <c:axId val="149458304"/>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4945676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51205608247062473"/>
        </c:manualLayout>
      </c:layout>
      <c:barChart>
        <c:barDir val="col"/>
        <c:grouping val="clustered"/>
        <c:varyColors val="0"/>
        <c:ser>
          <c:idx val="0"/>
          <c:order val="0"/>
          <c:spPr>
            <a:solidFill>
              <a:schemeClr val="accent3">
                <a:lumMod val="40000"/>
                <a:lumOff val="60000"/>
              </a:schemeClr>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dPt>
          <c:dPt>
            <c:idx val="1"/>
            <c:invertIfNegative val="0"/>
            <c:bubble3D val="0"/>
            <c:spPr>
              <a:solidFill>
                <a:schemeClr val="accent5">
                  <a:lumMod val="40000"/>
                  <a:lumOff val="60000"/>
                </a:schemeClr>
              </a:solidFill>
              <a:ln>
                <a:solidFill>
                  <a:schemeClr val="tx1"/>
                </a:solidFill>
              </a:ln>
            </c:spPr>
          </c:dPt>
          <c:dPt>
            <c:idx val="2"/>
            <c:invertIfNegative val="0"/>
            <c:bubble3D val="0"/>
            <c:spPr>
              <a:solidFill>
                <a:schemeClr val="accent5">
                  <a:lumMod val="40000"/>
                  <a:lumOff val="60000"/>
                </a:schemeClr>
              </a:solidFill>
              <a:ln>
                <a:solidFill>
                  <a:schemeClr val="tx1"/>
                </a:solidFill>
              </a:ln>
            </c:spPr>
          </c:dPt>
          <c:dPt>
            <c:idx val="3"/>
            <c:invertIfNegative val="0"/>
            <c:bubble3D val="0"/>
            <c:spPr>
              <a:solidFill>
                <a:srgbClr val="FFCC99"/>
              </a:solidFill>
              <a:ln>
                <a:solidFill>
                  <a:schemeClr val="tx1"/>
                </a:solidFill>
              </a:ln>
            </c:spPr>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K_Dat!$X$19:$AE$21</c:f>
              <c:multiLvlStrCache>
                <c:ptCount val="8"/>
                <c:lvl>
                  <c:pt idx="0">
                    <c:v>4a
AFB II</c:v>
                  </c:pt>
                  <c:pt idx="1">
                    <c:v>4b
AFB III</c:v>
                  </c:pt>
                  <c:pt idx="2">
                    <c:v>5a
AFB II</c:v>
                  </c:pt>
                  <c:pt idx="3">
                    <c:v>5b
AFB II</c:v>
                  </c:pt>
                  <c:pt idx="4">
                    <c:v>5c-1
AFB I</c:v>
                  </c:pt>
                  <c:pt idx="5">
                    <c:v>5c-2
AFB I</c:v>
                  </c:pt>
                  <c:pt idx="6">
                    <c:v>5d-1
AFB III</c:v>
                  </c:pt>
                  <c:pt idx="7">
                    <c:v>5d-2
AFB III</c:v>
                  </c:pt>
                </c:lvl>
                <c:lvl>
                  <c:pt idx="0">
                    <c:v>Lösung einer 
Gleichung angeben</c:v>
                  </c:pt>
                  <c:pt idx="1">
                    <c:v>Gleichung
angeben</c:v>
                  </c:pt>
                  <c:pt idx="2">
                    <c:v>Anzahl
berechnen</c:v>
                  </c:pt>
                  <c:pt idx="3">
                    <c:v>Darstellung
identifizieren</c:v>
                  </c:pt>
                  <c:pt idx="4">
                    <c:v>1. Information
entnehmen</c:v>
                  </c:pt>
                  <c:pt idx="5">
                    <c:v>2. Information
entnehmen</c:v>
                  </c:pt>
                  <c:pt idx="6">
                    <c:v>Volumen
angeben</c:v>
                  </c:pt>
                  <c:pt idx="7">
                    <c:v>Vorgehen
beschreiben</c:v>
                  </c:pt>
                </c:lvl>
                <c:lvl>
                  <c:pt idx="0">
                    <c:v>Aufgabe 4</c:v>
                  </c:pt>
                  <c:pt idx="2">
                    <c:v>Aufgabe 5</c:v>
                  </c:pt>
                </c:lvl>
              </c:multiLvlStrCache>
            </c:multiLvlStrRef>
          </c:cat>
          <c:val>
            <c:numRef>
              <c:f>K_Dat!$X$22:$AE$22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84768640"/>
        <c:axId val="84770176"/>
      </c:barChart>
      <c:catAx>
        <c:axId val="84768640"/>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84770176"/>
        <c:crosses val="autoZero"/>
        <c:auto val="1"/>
        <c:lblAlgn val="ctr"/>
        <c:lblOffset val="100"/>
        <c:noMultiLvlLbl val="0"/>
      </c:catAx>
      <c:valAx>
        <c:axId val="84770176"/>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094180802983E-3"/>
              <c:y val="5.7083333333333335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84768640"/>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2096571180555551"/>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K_Dat!$C$33:$K$35</c:f>
              <c:multiLvlStrCache>
                <c:ptCount val="9"/>
                <c:lvl>
                  <c:pt idx="0">
                    <c:v>gesamt</c:v>
                  </c:pt>
                  <c:pt idx="1">
                    <c:v>1a
AFB I</c:v>
                  </c:pt>
                  <c:pt idx="2">
                    <c:v>1b
AFB I</c:v>
                  </c:pt>
                  <c:pt idx="3">
                    <c:v>1c
AFB I</c:v>
                  </c:pt>
                  <c:pt idx="4">
                    <c:v>1d (1)
AFB I</c:v>
                  </c:pt>
                  <c:pt idx="5">
                    <c:v>1d(2)
AFB I</c:v>
                  </c:pt>
                  <c:pt idx="6">
                    <c:v>4a
AFB II</c:v>
                  </c:pt>
                  <c:pt idx="7">
                    <c:v>4b
AFB III</c:v>
                  </c:pt>
                  <c:pt idx="8">
                    <c:v>5a
AFB II</c:v>
                  </c:pt>
                </c:lvl>
                <c:lvl>
                  <c:pt idx="0">
                    <c:v>Zahlen
und
Größen</c:v>
                  </c:pt>
                  <c:pt idx="1">
                    <c:v>Anteil einer
Größe
ermitteln</c:v>
                  </c:pt>
                  <c:pt idx="2">
                    <c:v>Größen-
angabe
umrechnen</c:v>
                  </c:pt>
                  <c:pt idx="3">
                    <c:v>gemeinsames
Vielfaches ermitteln</c:v>
                  </c:pt>
                  <c:pt idx="4">
                    <c:v>gebrochene
Zahlen multi-
plizieren und addieren</c:v>
                  </c:pt>
                  <c:pt idx="5">
                    <c:v>gebrochene
Zahlen
subtrahieren</c:v>
                  </c:pt>
                  <c:pt idx="6">
                    <c:v>Lösung
einer 
Gleichung 
angeben</c:v>
                  </c:pt>
                  <c:pt idx="7">
                    <c:v>Gleichung
angeben</c:v>
                  </c:pt>
                  <c:pt idx="8">
                    <c:v>Anzahl
berechnen</c:v>
                  </c:pt>
                </c:lvl>
                <c:lvl>
                  <c:pt idx="0">
                    <c:v>Zahlen und Größen</c:v>
                  </c:pt>
                </c:lvl>
              </c:multiLvlStrCache>
            </c:multiLvlStrRef>
          </c:cat>
          <c:val>
            <c:numRef>
              <c:f>K_Dat!$C$36:$K$36</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00"/>
        <c:axId val="84783872"/>
        <c:axId val="84785408"/>
      </c:barChart>
      <c:catAx>
        <c:axId val="8478387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84785408"/>
        <c:crosses val="autoZero"/>
        <c:auto val="1"/>
        <c:lblAlgn val="ctr"/>
        <c:lblOffset val="100"/>
        <c:noMultiLvlLbl val="0"/>
      </c:catAx>
      <c:valAx>
        <c:axId val="84785408"/>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847838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040868454661561E-2"/>
          <c:y val="5.1770399305555555E-2"/>
          <c:w val="0.91349746202373738"/>
          <c:h val="0.50994140624999995"/>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chemeClr val="accent6"/>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K_Dat!$C$40:$M$42</c:f>
              <c:multiLvlStrCache>
                <c:ptCount val="11"/>
                <c:lvl>
                  <c:pt idx="0">
                    <c:v>gesamt</c:v>
                  </c:pt>
                  <c:pt idx="1">
                    <c:v>1f (1)
AFB II</c:v>
                  </c:pt>
                  <c:pt idx="2">
                    <c:v>1f (2)
AFB II</c:v>
                  </c:pt>
                  <c:pt idx="3">
                    <c:v>1h
AFB I</c:v>
                  </c:pt>
                  <c:pt idx="4">
                    <c:v>2a
AFB I</c:v>
                  </c:pt>
                  <c:pt idx="5">
                    <c:v>2b
AFB I</c:v>
                  </c:pt>
                  <c:pt idx="6">
                    <c:v>2c-1
AFB II</c:v>
                  </c:pt>
                  <c:pt idx="7">
                    <c:v>2c-2
AFB II</c:v>
                  </c:pt>
                  <c:pt idx="8">
                    <c:v>2c-3
AFB II</c:v>
                  </c:pt>
                  <c:pt idx="9">
                    <c:v>2d
AFB II</c:v>
                  </c:pt>
                  <c:pt idx="10">
                    <c:v>5b
AFB II</c:v>
                  </c:pt>
                </c:lvl>
                <c:lvl>
                  <c:pt idx="0">
                    <c:v>Raum
und
Form</c:v>
                  </c:pt>
                  <c:pt idx="1">
                    <c:v>Dreieck
klassi-
fizieren</c:v>
                  </c:pt>
                  <c:pt idx="2">
                    <c:v>Winkelart
schluss-
folgern</c:v>
                  </c:pt>
                  <c:pt idx="3">
                    <c:v>Winkel
zeichnen</c:v>
                  </c:pt>
                  <c:pt idx="4">
                    <c:v>Winkel-
größe
ermitteln</c:v>
                  </c:pt>
                  <c:pt idx="5">
                    <c:v>Koordinaten
eines
Punktes
angeben</c:v>
                  </c:pt>
                  <c:pt idx="6">
                    <c:v>Seitenlängen
eines
Dreiecks
messen</c:v>
                  </c:pt>
                  <c:pt idx="7">
                    <c:v>Umfang
eines
Dreiecks
ermitteln</c:v>
                  </c:pt>
                  <c:pt idx="8">
                    <c:v>Flächeninhalt
eines
Dreiecks
ermitteln</c:v>
                  </c:pt>
                  <c:pt idx="9">
                    <c:v>kongru-
entes
Dreieck
einzeichnen</c:v>
                  </c:pt>
                  <c:pt idx="10">
                    <c:v>Darstellung
identi-
fizieren</c:v>
                  </c:pt>
                </c:lvl>
                <c:lvl>
                  <c:pt idx="0">
                    <c:v>Raum und Form</c:v>
                  </c:pt>
                </c:lvl>
              </c:multiLvlStrCache>
            </c:multiLvlStrRef>
          </c:cat>
          <c:val>
            <c:numRef>
              <c:f>K_Dat!$C$43:$M$43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66"/>
        <c:axId val="84793600"/>
        <c:axId val="87732224"/>
      </c:barChart>
      <c:catAx>
        <c:axId val="84793600"/>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87732224"/>
        <c:crosses val="autoZero"/>
        <c:auto val="1"/>
        <c:lblAlgn val="ctr"/>
        <c:lblOffset val="100"/>
        <c:noMultiLvlLbl val="0"/>
      </c:catAx>
      <c:valAx>
        <c:axId val="87732224"/>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84793600"/>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5.1770399305555555E-2"/>
          <c:w val="0.91552474457215838"/>
          <c:h val="0.54025163583581282"/>
        </c:manualLayout>
      </c:layout>
      <c:barChart>
        <c:barDir val="col"/>
        <c:grouping val="clustered"/>
        <c:varyColors val="0"/>
        <c:ser>
          <c:idx val="0"/>
          <c:order val="0"/>
          <c:spPr>
            <a:solidFill>
              <a:srgbClr val="D8E4BC"/>
            </a:solidFill>
            <a:ln>
              <a:solidFill>
                <a:schemeClr val="tx1"/>
              </a:solidFill>
            </a:ln>
          </c:spPr>
          <c:invertIfNegative val="0"/>
          <c:dPt>
            <c:idx val="0"/>
            <c:invertIfNegative val="0"/>
            <c:bubble3D val="0"/>
            <c:spPr>
              <a:solidFill>
                <a:schemeClr val="accent3"/>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K_Dat!$C$47:$H$49</c:f>
              <c:multiLvlStrCache>
                <c:ptCount val="6"/>
                <c:lvl>
                  <c:pt idx="0">
                    <c:v>gesamt</c:v>
                  </c:pt>
                  <c:pt idx="1">
                    <c:v>1g
AFB II</c:v>
                  </c:pt>
                  <c:pt idx="2">
                    <c:v>5c-1
AFB I</c:v>
                  </c:pt>
                  <c:pt idx="3">
                    <c:v>5c-2
AFB I</c:v>
                  </c:pt>
                  <c:pt idx="4">
                    <c:v>5d-1
AFB III</c:v>
                  </c:pt>
                  <c:pt idx="5">
                    <c:v>5d-2
AFB III</c:v>
                  </c:pt>
                </c:lvl>
                <c:lvl>
                  <c:pt idx="0">
                    <c:v>Zuordnungen 
und
Funktionen</c:v>
                  </c:pt>
                  <c:pt idx="1">
                    <c:v>Tabelle zu
direkt proportionaler 
Zuordnung ergänzen</c:v>
                  </c:pt>
                  <c:pt idx="2">
                    <c:v>1. Information
entnehmen</c:v>
                  </c:pt>
                  <c:pt idx="3">
                    <c:v>2. Information
entnehmen</c:v>
                  </c:pt>
                  <c:pt idx="4">
                    <c:v>Volumen
angeben</c:v>
                  </c:pt>
                  <c:pt idx="5">
                    <c:v>Vorgehen
beschreiben</c:v>
                  </c:pt>
                </c:lvl>
                <c:lvl>
                  <c:pt idx="0">
                    <c:v>Zuordnungen und Funktionen</c:v>
                  </c:pt>
                </c:lvl>
              </c:multiLvlStrCache>
            </c:multiLvlStrRef>
          </c:cat>
          <c:val>
            <c:numRef>
              <c:f>K_Dat!$C$50:$H$50</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00"/>
        <c:axId val="88347392"/>
        <c:axId val="88348928"/>
      </c:barChart>
      <c:catAx>
        <c:axId val="8834739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88348928"/>
        <c:crosses val="autoZero"/>
        <c:auto val="1"/>
        <c:lblAlgn val="ctr"/>
        <c:lblOffset val="100"/>
        <c:noMultiLvlLbl val="0"/>
      </c:catAx>
      <c:valAx>
        <c:axId val="88348928"/>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8834739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5057818930041155"/>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spPr>
              <a:solidFill>
                <a:schemeClr val="accent4">
                  <a:lumMod val="40000"/>
                  <a:lumOff val="60000"/>
                </a:schemeClr>
              </a:solidFill>
              <a:ln>
                <a:solidFill>
                  <a:schemeClr val="tx1"/>
                </a:solidFill>
              </a:ln>
            </c:spPr>
          </c:dPt>
          <c:dPt>
            <c:idx val="7"/>
            <c:invertIfNegative val="0"/>
            <c:bubble3D val="0"/>
            <c:spPr>
              <a:solidFill>
                <a:schemeClr val="accent4">
                  <a:lumMod val="40000"/>
                  <a:lumOff val="60000"/>
                </a:schemeClr>
              </a:solidFill>
              <a:ln>
                <a:solidFill>
                  <a:schemeClr val="tx1"/>
                </a:solidFill>
              </a:ln>
            </c:spPr>
          </c:dPt>
          <c:dPt>
            <c:idx val="8"/>
            <c:invertIfNegative val="0"/>
            <c:bubble3D val="0"/>
            <c:spPr>
              <a:solidFill>
                <a:schemeClr val="accent4">
                  <a:lumMod val="40000"/>
                  <a:lumOff val="60000"/>
                </a:schemeClr>
              </a:solidFill>
              <a:ln>
                <a:solidFill>
                  <a:schemeClr val="tx1"/>
                </a:solidFill>
              </a:ln>
            </c:spPr>
          </c:dPt>
          <c:dPt>
            <c:idx val="9"/>
            <c:invertIfNegative val="0"/>
            <c:bubble3D val="0"/>
            <c:spPr>
              <a:solidFill>
                <a:schemeClr val="accent4">
                  <a:lumMod val="40000"/>
                  <a:lumOff val="60000"/>
                </a:schemeClr>
              </a:solidFill>
              <a:ln>
                <a:solidFill>
                  <a:schemeClr val="tx1"/>
                </a:solidFill>
              </a:ln>
            </c:spPr>
          </c:dPt>
          <c:dPt>
            <c:idx val="10"/>
            <c:invertIfNegative val="0"/>
            <c:bubble3D val="0"/>
            <c:spPr>
              <a:solidFill>
                <a:schemeClr val="accent4">
                  <a:lumMod val="40000"/>
                  <a:lumOff val="60000"/>
                </a:schemeClr>
              </a:solidFill>
              <a:ln>
                <a:solidFill>
                  <a:schemeClr val="tx1"/>
                </a:solidFill>
              </a:ln>
            </c:spPr>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K_Dat!$M$19:$W$21</c:f>
              <c:multiLvlStrCache>
                <c:ptCount val="11"/>
                <c:lvl>
                  <c:pt idx="0">
                    <c:v>2a
AFB I</c:v>
                  </c:pt>
                  <c:pt idx="1">
                    <c:v>2b
AFB I</c:v>
                  </c:pt>
                  <c:pt idx="2">
                    <c:v>2c-1
AFB II</c:v>
                  </c:pt>
                  <c:pt idx="3">
                    <c:v>2c-2
AFB II</c:v>
                  </c:pt>
                  <c:pt idx="4">
                    <c:v>2c-3
AFB II</c:v>
                  </c:pt>
                  <c:pt idx="5">
                    <c:v>2d
AFB II</c:v>
                  </c:pt>
                  <c:pt idx="6">
                    <c:v>3a-1
AFB I</c:v>
                  </c:pt>
                  <c:pt idx="7">
                    <c:v>3a-2
AFB I</c:v>
                  </c:pt>
                  <c:pt idx="8">
                    <c:v>3b
AFB II</c:v>
                  </c:pt>
                  <c:pt idx="9">
                    <c:v>3c-1
AFB III</c:v>
                  </c:pt>
                  <c:pt idx="10">
                    <c:v>3c-2
AFB III</c:v>
                  </c:pt>
                </c:lvl>
                <c:lvl>
                  <c:pt idx="0">
                    <c:v>Winkel-
größe
ermitteln</c:v>
                  </c:pt>
                  <c:pt idx="1">
                    <c:v>Koordina-
ten eines
Punktes
angeben</c:v>
                  </c:pt>
                  <c:pt idx="2">
                    <c:v>Seitenlängen
eines
Dreiecks
messen</c:v>
                  </c:pt>
                  <c:pt idx="3">
                    <c:v>Umfang
eines
Dreiecks
ermitteln</c:v>
                  </c:pt>
                  <c:pt idx="4">
                    <c:v>Flächeninhalt
eines
Dreiecks
ermitteln</c:v>
                  </c:pt>
                  <c:pt idx="5">
                    <c:v>kongru-
entes
Dreieck
einzeichnen</c:v>
                  </c:pt>
                  <c:pt idx="6">
                    <c:v>1. Informa-tion
entnehmen</c:v>
                  </c:pt>
                  <c:pt idx="7">
                    <c:v>2. Informa-tion
entnehmen</c:v>
                  </c:pt>
                  <c:pt idx="8">
                    <c:v>Monat
nennen</c:v>
                  </c:pt>
                  <c:pt idx="9">
                    <c:v>Monat
ermitteln</c:v>
                  </c:pt>
                  <c:pt idx="10">
                    <c:v>Antwort
begründen</c:v>
                  </c:pt>
                </c:lvl>
                <c:lvl>
                  <c:pt idx="0">
                    <c:v>Aufgabe 2</c:v>
                  </c:pt>
                  <c:pt idx="6">
                    <c:v>Aufgabe 3</c:v>
                  </c:pt>
                </c:lvl>
              </c:multiLvlStrCache>
            </c:multiLvlStrRef>
          </c:cat>
          <c:val>
            <c:numRef>
              <c:f>K_Dat!$M$22:$W$22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5"/>
        <c:axId val="88367872"/>
        <c:axId val="88369408"/>
      </c:barChart>
      <c:catAx>
        <c:axId val="8836787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88369408"/>
        <c:crosses val="autoZero"/>
        <c:auto val="1"/>
        <c:lblAlgn val="ctr"/>
        <c:lblOffset val="100"/>
        <c:noMultiLvlLbl val="0"/>
      </c:catAx>
      <c:valAx>
        <c:axId val="88369408"/>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4.8919753086419868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883678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4044212962962968"/>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spPr>
              <a:solidFill>
                <a:schemeClr val="accent4"/>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K_Dat!$C$54:$I$56</c:f>
              <c:multiLvlStrCache>
                <c:ptCount val="7"/>
                <c:lvl>
                  <c:pt idx="0">
                    <c:v>gesamt</c:v>
                  </c:pt>
                  <c:pt idx="1">
                    <c:v>1e
AFB II</c:v>
                  </c:pt>
                  <c:pt idx="2">
                    <c:v>3a-1
AFB I</c:v>
                  </c:pt>
                  <c:pt idx="3">
                    <c:v>3a-2
AFB I</c:v>
                  </c:pt>
                  <c:pt idx="4">
                    <c:v>3b
AFB II</c:v>
                  </c:pt>
                  <c:pt idx="5">
                    <c:v>3c-1
AFB III</c:v>
                  </c:pt>
                  <c:pt idx="6">
                    <c:v>3c-2
AFB III</c:v>
                  </c:pt>
                </c:lvl>
                <c:lvl>
                  <c:pt idx="0">
                    <c:v>Daten 
und
Zufall</c:v>
                  </c:pt>
                  <c:pt idx="1">
                    <c:v>vom arithmetischen
Mittel auf Zahl 
schließen</c:v>
                  </c:pt>
                  <c:pt idx="2">
                    <c:v>1. Information
entnehmen</c:v>
                  </c:pt>
                  <c:pt idx="3">
                    <c:v>2. Information
entnehmen</c:v>
                  </c:pt>
                  <c:pt idx="4">
                    <c:v>Monat
nennen</c:v>
                  </c:pt>
                  <c:pt idx="5">
                    <c:v>Monat
ermitteln</c:v>
                  </c:pt>
                  <c:pt idx="6">
                    <c:v>Antwort
begründen</c:v>
                  </c:pt>
                </c:lvl>
                <c:lvl>
                  <c:pt idx="0">
                    <c:v>Daten und Zufall</c:v>
                  </c:pt>
                </c:lvl>
              </c:multiLvlStrCache>
            </c:multiLvlStrRef>
          </c:cat>
          <c:val>
            <c:numRef>
              <c:f>K_Dat!$C$57:$I$57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80"/>
        <c:axId val="88382464"/>
        <c:axId val="88388352"/>
      </c:barChart>
      <c:catAx>
        <c:axId val="88382464"/>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88388352"/>
        <c:crosses val="autoZero"/>
        <c:auto val="1"/>
        <c:lblAlgn val="ctr"/>
        <c:lblOffset val="100"/>
        <c:noMultiLvlLbl val="0"/>
      </c:catAx>
      <c:valAx>
        <c:axId val="88388352"/>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88382464"/>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4115163690476190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rgbClr val="B7DEE8"/>
              </a:solidFill>
              <a:ln>
                <a:solidFill>
                  <a:schemeClr val="tx1"/>
                </a:solidFill>
              </a:ln>
            </c:spPr>
          </c:dPt>
          <c:dPt>
            <c:idx val="1"/>
            <c:invertIfNegative val="0"/>
            <c:bubble3D val="0"/>
            <c:spPr>
              <a:solidFill>
                <a:srgbClr val="B7DEE8"/>
              </a:solidFill>
              <a:ln>
                <a:solidFill>
                  <a:schemeClr val="tx1"/>
                </a:solidFill>
              </a:ln>
            </c:spPr>
          </c:dPt>
          <c:dPt>
            <c:idx val="2"/>
            <c:invertIfNegative val="0"/>
            <c:bubble3D val="0"/>
            <c:spPr>
              <a:solidFill>
                <a:srgbClr val="B7DEE8"/>
              </a:solidFill>
              <a:ln>
                <a:solidFill>
                  <a:schemeClr val="tx1"/>
                </a:solidFill>
              </a:ln>
            </c:spPr>
          </c:dPt>
          <c:dPt>
            <c:idx val="3"/>
            <c:invertIfNegative val="0"/>
            <c:bubble3D val="0"/>
            <c:spPr>
              <a:solidFill>
                <a:srgbClr val="B7DEE8"/>
              </a:solidFill>
              <a:ln>
                <a:solidFill>
                  <a:schemeClr val="tx1"/>
                </a:solidFill>
              </a:ln>
            </c:spPr>
          </c:dPt>
          <c:dPt>
            <c:idx val="4"/>
            <c:invertIfNegative val="0"/>
            <c:bubble3D val="0"/>
            <c:spPr>
              <a:solidFill>
                <a:srgbClr val="B7DEE8"/>
              </a:solidFill>
              <a:ln>
                <a:solidFill>
                  <a:schemeClr val="tx1"/>
                </a:solidFill>
              </a:ln>
            </c:spPr>
          </c:dPt>
          <c:dPt>
            <c:idx val="5"/>
            <c:invertIfNegative val="0"/>
            <c:bubble3D val="0"/>
            <c:spPr>
              <a:solidFill>
                <a:srgbClr val="CCC1DA"/>
              </a:solidFill>
              <a:ln>
                <a:solidFill>
                  <a:schemeClr val="tx1"/>
                </a:solidFill>
              </a:ln>
            </c:spPr>
          </c:dPt>
          <c:dPt>
            <c:idx val="6"/>
            <c:invertIfNegative val="0"/>
            <c:bubble3D val="0"/>
          </c:dPt>
          <c:dPt>
            <c:idx val="7"/>
            <c:invertIfNegative val="0"/>
            <c:bubble3D val="0"/>
          </c:dPt>
          <c:dPt>
            <c:idx val="8"/>
            <c:invertIfNegative val="0"/>
            <c:bubble3D val="0"/>
            <c:spPr>
              <a:solidFill>
                <a:srgbClr val="D7E4BD"/>
              </a:solidFill>
              <a:ln>
                <a:solidFill>
                  <a:schemeClr val="tx1"/>
                </a:solidFill>
              </a:ln>
            </c:spPr>
          </c:dPt>
          <c:dPt>
            <c:idx val="10"/>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S_Dat!$C$19:$L$21</c:f>
              <c:multiLvlStrCache>
                <c:ptCount val="10"/>
                <c:lvl>
                  <c:pt idx="0">
                    <c:v>1a
AFB I</c:v>
                  </c:pt>
                  <c:pt idx="1">
                    <c:v>1b
AFB I</c:v>
                  </c:pt>
                  <c:pt idx="2">
                    <c:v>1c
AFB I</c:v>
                  </c:pt>
                  <c:pt idx="3">
                    <c:v>1d (1)
AFB I</c:v>
                  </c:pt>
                  <c:pt idx="4">
                    <c:v>1d(2)
AFB I</c:v>
                  </c:pt>
                  <c:pt idx="5">
                    <c:v>1e
AFB II</c:v>
                  </c:pt>
                  <c:pt idx="6">
                    <c:v>1f (1)
AFB II</c:v>
                  </c:pt>
                  <c:pt idx="7">
                    <c:v>1f (2)
AFB II</c:v>
                  </c:pt>
                  <c:pt idx="8">
                    <c:v>1g
AFB II</c:v>
                  </c:pt>
                  <c:pt idx="9">
                    <c:v>1h
AFB I</c:v>
                  </c:pt>
                </c:lvl>
                <c:lvl>
                  <c:pt idx="0">
                    <c:v>Anteil einer
Größe
ermitteln</c:v>
                  </c:pt>
                  <c:pt idx="1">
                    <c:v>Größen-
angabe
umrechnen</c:v>
                  </c:pt>
                  <c:pt idx="2">
                    <c:v>gemein-
sames
Vielfaches ermitteln</c:v>
                  </c:pt>
                  <c:pt idx="3">
                    <c:v>gebrochene
Zahlen
multiplizie-
ren und addieren</c:v>
                  </c:pt>
                  <c:pt idx="4">
                    <c:v>gebrochene
Zahlen
subtra-
hieren</c:v>
                  </c:pt>
                  <c:pt idx="5">
                    <c:v>vom
arithme-
tischen Mittel 
auf Zahl 
schließen</c:v>
                  </c:pt>
                  <c:pt idx="6">
                    <c:v>Dreieck
klassi-
fizieren</c:v>
                  </c:pt>
                  <c:pt idx="7">
                    <c:v>Winkelart
schluss-
folgern</c:v>
                  </c:pt>
                  <c:pt idx="8">
                    <c:v>Tabelle zu
direkt pro-
portionaler
Zuordnung
ergänzen</c:v>
                  </c:pt>
                  <c:pt idx="9">
                    <c:v>Winkel
zeichnen</c:v>
                  </c:pt>
                </c:lvl>
                <c:lvl>
                  <c:pt idx="0">
                    <c:v>Aufgabe 1</c:v>
                  </c:pt>
                </c:lvl>
              </c:multiLvlStrCache>
            </c:multiLvlStrRef>
          </c:cat>
          <c:val>
            <c:numRef>
              <c:f>S_Dat!$C$22:$L$22</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00"/>
        <c:axId val="91202304"/>
        <c:axId val="91203840"/>
      </c:barChart>
      <c:catAx>
        <c:axId val="91202304"/>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91203840"/>
        <c:crosses val="autoZero"/>
        <c:auto val="1"/>
        <c:lblAlgn val="ctr"/>
        <c:lblOffset val="100"/>
        <c:noMultiLvlLbl val="0"/>
      </c:catAx>
      <c:valAx>
        <c:axId val="91203840"/>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2.5585317460317478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91202304"/>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51205608247062473"/>
        </c:manualLayout>
      </c:layout>
      <c:barChart>
        <c:barDir val="col"/>
        <c:grouping val="clustered"/>
        <c:varyColors val="0"/>
        <c:ser>
          <c:idx val="0"/>
          <c:order val="0"/>
          <c:spPr>
            <a:solidFill>
              <a:schemeClr val="accent3">
                <a:lumMod val="40000"/>
                <a:lumOff val="60000"/>
              </a:schemeClr>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dPt>
          <c:dPt>
            <c:idx val="1"/>
            <c:invertIfNegative val="0"/>
            <c:bubble3D val="0"/>
            <c:spPr>
              <a:solidFill>
                <a:schemeClr val="accent5">
                  <a:lumMod val="40000"/>
                  <a:lumOff val="60000"/>
                </a:schemeClr>
              </a:solidFill>
              <a:ln>
                <a:solidFill>
                  <a:schemeClr val="tx1"/>
                </a:solidFill>
              </a:ln>
            </c:spPr>
          </c:dPt>
          <c:dPt>
            <c:idx val="2"/>
            <c:invertIfNegative val="0"/>
            <c:bubble3D val="0"/>
            <c:spPr>
              <a:solidFill>
                <a:schemeClr val="accent5">
                  <a:lumMod val="40000"/>
                  <a:lumOff val="60000"/>
                </a:schemeClr>
              </a:solidFill>
              <a:ln>
                <a:solidFill>
                  <a:schemeClr val="tx1"/>
                </a:solidFill>
              </a:ln>
            </c:spPr>
          </c:dPt>
          <c:dPt>
            <c:idx val="3"/>
            <c:invertIfNegative val="0"/>
            <c:bubble3D val="0"/>
            <c:spPr>
              <a:solidFill>
                <a:srgbClr val="FFCC99"/>
              </a:solidFill>
              <a:ln>
                <a:solidFill>
                  <a:schemeClr val="tx1"/>
                </a:solidFill>
              </a:ln>
            </c:spPr>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S_Dat!$X$19:$AE$21</c:f>
              <c:multiLvlStrCache>
                <c:ptCount val="8"/>
                <c:lvl>
                  <c:pt idx="0">
                    <c:v>4a
AFB II</c:v>
                  </c:pt>
                  <c:pt idx="1">
                    <c:v>4b
AFB III</c:v>
                  </c:pt>
                  <c:pt idx="2">
                    <c:v>5a
AFB II</c:v>
                  </c:pt>
                  <c:pt idx="3">
                    <c:v>5b
AFB II</c:v>
                  </c:pt>
                  <c:pt idx="4">
                    <c:v>5c-1
AFB I</c:v>
                  </c:pt>
                  <c:pt idx="5">
                    <c:v>5c-2
AFB I</c:v>
                  </c:pt>
                  <c:pt idx="6">
                    <c:v>5d-1
AFB III</c:v>
                  </c:pt>
                  <c:pt idx="7">
                    <c:v>5d-2
AFB III</c:v>
                  </c:pt>
                </c:lvl>
                <c:lvl>
                  <c:pt idx="0">
                    <c:v>Lösung einer 
Gleichung angeben</c:v>
                  </c:pt>
                  <c:pt idx="1">
                    <c:v>Gleichung
angeben</c:v>
                  </c:pt>
                  <c:pt idx="2">
                    <c:v>Anzahl
berechnen</c:v>
                  </c:pt>
                  <c:pt idx="3">
                    <c:v>Darstellung
identifizieren</c:v>
                  </c:pt>
                  <c:pt idx="4">
                    <c:v>1. Information
entnehmen</c:v>
                  </c:pt>
                  <c:pt idx="5">
                    <c:v>2. Information
entnehmen</c:v>
                  </c:pt>
                  <c:pt idx="6">
                    <c:v>Volumen
angeben</c:v>
                  </c:pt>
                  <c:pt idx="7">
                    <c:v>Vorgehen
beschreiben</c:v>
                  </c:pt>
                </c:lvl>
                <c:lvl>
                  <c:pt idx="0">
                    <c:v>Aufgabe 4</c:v>
                  </c:pt>
                  <c:pt idx="2">
                    <c:v>Aufgabe 5</c:v>
                  </c:pt>
                </c:lvl>
              </c:multiLvlStrCache>
            </c:multiLvlStrRef>
          </c:cat>
          <c:val>
            <c:numRef>
              <c:f>S_Dat!$X$22:$AE$22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91230208"/>
        <c:axId val="91231744"/>
      </c:barChart>
      <c:catAx>
        <c:axId val="9123020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91231744"/>
        <c:crosses val="autoZero"/>
        <c:auto val="1"/>
        <c:lblAlgn val="ctr"/>
        <c:lblOffset val="100"/>
        <c:noMultiLvlLbl val="0"/>
      </c:catAx>
      <c:valAx>
        <c:axId val="91231744"/>
        <c:scaling>
          <c:orientation val="minMax"/>
          <c:max val="1"/>
          <c:min val="0"/>
        </c:scaling>
        <c:delete val="0"/>
        <c:axPos val="l"/>
        <c:majorGridlines/>
        <c:title>
          <c:tx>
            <c:rich>
              <a:bodyPr rot="-5400000" vert="horz"/>
              <a:lstStyle/>
              <a:p>
                <a:pPr>
                  <a:defRPr sz="800" b="0"/>
                </a:pPr>
                <a:r>
                  <a:rPr lang="en-US" sz="800" b="0"/>
                  <a:t>Erfüllungsprozentsätze</a:t>
                </a:r>
              </a:p>
            </c:rich>
          </c:tx>
          <c:layout>
            <c:manualLayout>
              <c:xMode val="edge"/>
              <c:yMode val="edge"/>
              <c:x val="1.6313856960408686E-3"/>
              <c:y val="5.7083333333333292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9123020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21981</xdr:colOff>
      <xdr:row>28</xdr:row>
      <xdr:rowOff>8398</xdr:rowOff>
    </xdr:from>
    <xdr:to>
      <xdr:col>13</xdr:col>
      <xdr:colOff>248596</xdr:colOff>
      <xdr:row>38</xdr:row>
      <xdr:rowOff>119398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49</xdr:row>
      <xdr:rowOff>139211</xdr:rowOff>
    </xdr:from>
    <xdr:to>
      <xdr:col>13</xdr:col>
      <xdr:colOff>248596</xdr:colOff>
      <xdr:row>58</xdr:row>
      <xdr:rowOff>152711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61</xdr:row>
      <xdr:rowOff>58615</xdr:rowOff>
    </xdr:from>
    <xdr:to>
      <xdr:col>13</xdr:col>
      <xdr:colOff>248596</xdr:colOff>
      <xdr:row>73</xdr:row>
      <xdr:rowOff>76615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74</xdr:row>
      <xdr:rowOff>157904</xdr:rowOff>
    </xdr:from>
    <xdr:to>
      <xdr:col>13</xdr:col>
      <xdr:colOff>248596</xdr:colOff>
      <xdr:row>86</xdr:row>
      <xdr:rowOff>175904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21981</xdr:colOff>
      <xdr:row>88</xdr:row>
      <xdr:rowOff>66693</xdr:rowOff>
    </xdr:from>
    <xdr:to>
      <xdr:col>13</xdr:col>
      <xdr:colOff>248596</xdr:colOff>
      <xdr:row>99</xdr:row>
      <xdr:rowOff>131193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21981</xdr:colOff>
      <xdr:row>39</xdr:row>
      <xdr:rowOff>14555</xdr:rowOff>
    </xdr:from>
    <xdr:to>
      <xdr:col>13</xdr:col>
      <xdr:colOff>248596</xdr:colOff>
      <xdr:row>49</xdr:row>
      <xdr:rowOff>53555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21981</xdr:colOff>
      <xdr:row>101</xdr:row>
      <xdr:rowOff>21981</xdr:rowOff>
    </xdr:from>
    <xdr:to>
      <xdr:col>13</xdr:col>
      <xdr:colOff>248596</xdr:colOff>
      <xdr:row>112</xdr:row>
      <xdr:rowOff>86481</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0</xdr:row>
          <xdr:rowOff>19050</xdr:rowOff>
        </xdr:from>
        <xdr:to>
          <xdr:col>8</xdr:col>
          <xdr:colOff>828675</xdr:colOff>
          <xdr:row>49</xdr:row>
          <xdr:rowOff>38100</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21981</xdr:colOff>
      <xdr:row>28</xdr:row>
      <xdr:rowOff>8398</xdr:rowOff>
    </xdr:from>
    <xdr:to>
      <xdr:col>13</xdr:col>
      <xdr:colOff>248596</xdr:colOff>
      <xdr:row>38</xdr:row>
      <xdr:rowOff>119398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49</xdr:row>
      <xdr:rowOff>139211</xdr:rowOff>
    </xdr:from>
    <xdr:to>
      <xdr:col>13</xdr:col>
      <xdr:colOff>248596</xdr:colOff>
      <xdr:row>58</xdr:row>
      <xdr:rowOff>152711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61</xdr:row>
      <xdr:rowOff>58615</xdr:rowOff>
    </xdr:from>
    <xdr:to>
      <xdr:col>13</xdr:col>
      <xdr:colOff>248596</xdr:colOff>
      <xdr:row>73</xdr:row>
      <xdr:rowOff>76615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74</xdr:row>
      <xdr:rowOff>157904</xdr:rowOff>
    </xdr:from>
    <xdr:to>
      <xdr:col>13</xdr:col>
      <xdr:colOff>248596</xdr:colOff>
      <xdr:row>86</xdr:row>
      <xdr:rowOff>175904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21981</xdr:colOff>
      <xdr:row>88</xdr:row>
      <xdr:rowOff>66693</xdr:rowOff>
    </xdr:from>
    <xdr:to>
      <xdr:col>13</xdr:col>
      <xdr:colOff>248596</xdr:colOff>
      <xdr:row>99</xdr:row>
      <xdr:rowOff>131193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21981</xdr:colOff>
      <xdr:row>39</xdr:row>
      <xdr:rowOff>14555</xdr:rowOff>
    </xdr:from>
    <xdr:to>
      <xdr:col>13</xdr:col>
      <xdr:colOff>248596</xdr:colOff>
      <xdr:row>49</xdr:row>
      <xdr:rowOff>53555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21981</xdr:colOff>
      <xdr:row>101</xdr:row>
      <xdr:rowOff>21981</xdr:rowOff>
    </xdr:from>
    <xdr:to>
      <xdr:col>13</xdr:col>
      <xdr:colOff>248596</xdr:colOff>
      <xdr:row>112</xdr:row>
      <xdr:rowOff>86481</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48"/>
  <sheetViews>
    <sheetView showGridLines="0" tabSelected="1" zoomScaleNormal="100" workbookViewId="0">
      <selection activeCell="F2" sqref="F2:G2"/>
    </sheetView>
  </sheetViews>
  <sheetFormatPr baseColWidth="10" defaultRowHeight="15" x14ac:dyDescent="0.25"/>
  <cols>
    <col min="1" max="1" width="3.5703125" style="4" customWidth="1"/>
    <col min="2" max="2" width="20.5703125" style="4" customWidth="1"/>
    <col min="3" max="3" width="4.42578125" style="4" customWidth="1"/>
    <col min="4" max="34" width="4.85546875" style="4" customWidth="1"/>
    <col min="35" max="35" width="2.140625" style="4" customWidth="1"/>
    <col min="36" max="36" width="6.85546875" style="4" customWidth="1"/>
    <col min="37" max="42" width="3.7109375" style="4" customWidth="1"/>
    <col min="43" max="103" width="4.140625" style="4" customWidth="1"/>
    <col min="104" max="16384" width="11.42578125" style="4"/>
  </cols>
  <sheetData>
    <row r="1" spans="1:43" ht="15" customHeight="1" thickBot="1" x14ac:dyDescent="0.3">
      <c r="A1" s="161" t="s">
        <v>142</v>
      </c>
      <c r="B1" s="161"/>
      <c r="C1" s="161"/>
      <c r="D1" s="161"/>
      <c r="E1" s="161"/>
      <c r="F1" s="161"/>
      <c r="G1" s="161"/>
      <c r="H1" s="161"/>
      <c r="I1" s="44"/>
      <c r="J1" s="44"/>
      <c r="K1" s="44"/>
      <c r="L1" s="44"/>
      <c r="M1" s="44"/>
      <c r="N1" s="44"/>
      <c r="O1" s="44"/>
      <c r="P1" s="44"/>
      <c r="Q1" s="44"/>
      <c r="R1" s="290"/>
      <c r="S1" s="290"/>
      <c r="T1" s="290"/>
      <c r="U1" s="290"/>
      <c r="V1" s="290"/>
      <c r="W1" s="290"/>
      <c r="X1" s="290"/>
      <c r="Y1" s="44"/>
      <c r="Z1" s="44"/>
      <c r="AB1" s="110"/>
      <c r="AC1" s="110"/>
      <c r="AD1" s="110"/>
      <c r="AE1" s="110"/>
      <c r="AF1" s="110"/>
    </row>
    <row r="2" spans="1:43" ht="17.25" thickTop="1" thickBot="1" x14ac:dyDescent="0.3">
      <c r="B2" s="42" t="s">
        <v>9</v>
      </c>
      <c r="C2" s="43" t="str">
        <f>IF(COUNT(AH13:AH42)=0,"",COUNT(AH13:AH42))</f>
        <v/>
      </c>
      <c r="D2" s="274" t="s">
        <v>8</v>
      </c>
      <c r="E2" s="275"/>
      <c r="F2" s="272"/>
      <c r="G2" s="273"/>
      <c r="I2" s="44"/>
      <c r="J2" s="44"/>
      <c r="K2" s="44"/>
      <c r="L2" s="44"/>
      <c r="M2" s="44"/>
      <c r="N2" s="44"/>
      <c r="O2" s="44"/>
      <c r="P2" s="44"/>
      <c r="Q2" s="44"/>
      <c r="R2" s="158"/>
      <c r="S2" s="159"/>
      <c r="T2" s="159"/>
      <c r="U2" s="159"/>
      <c r="V2" s="159"/>
      <c r="W2" s="159"/>
      <c r="X2" s="122"/>
      <c r="Y2" s="44"/>
      <c r="Z2" s="44"/>
    </row>
    <row r="3" spans="1:43" ht="8.25" customHeight="1" thickTop="1" x14ac:dyDescent="0.25">
      <c r="D3" s="111"/>
      <c r="E3" s="111"/>
      <c r="F3" s="131"/>
      <c r="G3" s="131"/>
      <c r="I3" s="44"/>
      <c r="J3" s="44"/>
      <c r="K3" s="44"/>
      <c r="L3" s="44"/>
      <c r="M3" s="147"/>
      <c r="N3" s="160"/>
      <c r="O3" s="44"/>
      <c r="P3" s="44"/>
      <c r="Q3" s="44"/>
      <c r="R3" s="127"/>
      <c r="S3" s="122"/>
      <c r="T3" s="122"/>
      <c r="U3" s="122"/>
      <c r="V3" s="122"/>
      <c r="W3" s="122"/>
      <c r="X3" s="122"/>
      <c r="Y3" s="44"/>
      <c r="Z3" s="44"/>
    </row>
    <row r="4" spans="1:43" ht="8.25" customHeight="1" x14ac:dyDescent="0.25">
      <c r="D4" s="111"/>
      <c r="E4" s="111"/>
      <c r="F4" s="131"/>
      <c r="G4" s="131"/>
      <c r="M4" s="42"/>
      <c r="N4" s="43"/>
      <c r="R4" s="127"/>
      <c r="S4" s="122"/>
      <c r="T4" s="122"/>
      <c r="U4" s="122"/>
      <c r="V4" s="122"/>
      <c r="W4" s="122"/>
      <c r="X4" s="122"/>
    </row>
    <row r="5" spans="1:43" ht="16.5" customHeight="1" x14ac:dyDescent="0.3">
      <c r="A5" s="121" t="str">
        <f>"Zentrale Klassenarbeit Mathematik 2019 - Schuljahrgang 6 - Sekundarschule • Klasse "&amp;F2</f>
        <v xml:space="preserve">Zentrale Klassenarbeit Mathematik 2019 - Schuljahrgang 6 - Sekundarschule • Klasse </v>
      </c>
      <c r="D5" s="111"/>
      <c r="E5" s="111"/>
      <c r="F5" s="131"/>
      <c r="G5" s="131"/>
      <c r="M5" s="42"/>
      <c r="N5" s="43"/>
    </row>
    <row r="6" spans="1:43" ht="6.75" customHeight="1" x14ac:dyDescent="0.3">
      <c r="A6" s="121"/>
      <c r="D6" s="111"/>
      <c r="E6" s="111"/>
      <c r="F6" s="131"/>
      <c r="G6" s="131"/>
      <c r="M6" s="42"/>
      <c r="N6" s="43"/>
    </row>
    <row r="7" spans="1:43" ht="15" customHeight="1" x14ac:dyDescent="0.25">
      <c r="A7" s="279" t="s">
        <v>335</v>
      </c>
      <c r="B7" s="279"/>
      <c r="C7" s="280"/>
      <c r="D7" s="73" t="s">
        <v>66</v>
      </c>
      <c r="E7" s="140" t="s">
        <v>66</v>
      </c>
      <c r="F7" s="140" t="s">
        <v>66</v>
      </c>
      <c r="G7" s="140" t="s">
        <v>66</v>
      </c>
      <c r="H7" s="140" t="s">
        <v>66</v>
      </c>
      <c r="I7" s="140" t="s">
        <v>67</v>
      </c>
      <c r="J7" s="140" t="s">
        <v>67</v>
      </c>
      <c r="K7" s="140" t="s">
        <v>67</v>
      </c>
      <c r="L7" s="140" t="s">
        <v>67</v>
      </c>
      <c r="M7" s="141" t="s">
        <v>66</v>
      </c>
      <c r="N7" s="73" t="s">
        <v>66</v>
      </c>
      <c r="O7" s="140" t="s">
        <v>66</v>
      </c>
      <c r="P7" s="140" t="s">
        <v>67</v>
      </c>
      <c r="Q7" s="140" t="s">
        <v>67</v>
      </c>
      <c r="R7" s="140" t="s">
        <v>67</v>
      </c>
      <c r="S7" s="141" t="s">
        <v>67</v>
      </c>
      <c r="T7" s="73" t="s">
        <v>66</v>
      </c>
      <c r="U7" s="140" t="s">
        <v>66</v>
      </c>
      <c r="V7" s="140" t="s">
        <v>67</v>
      </c>
      <c r="W7" s="140" t="s">
        <v>68</v>
      </c>
      <c r="X7" s="141" t="s">
        <v>68</v>
      </c>
      <c r="Y7" s="73" t="s">
        <v>67</v>
      </c>
      <c r="Z7" s="140" t="s">
        <v>68</v>
      </c>
      <c r="AA7" s="141" t="s">
        <v>67</v>
      </c>
      <c r="AB7" s="210" t="s">
        <v>67</v>
      </c>
      <c r="AC7" s="73" t="s">
        <v>66</v>
      </c>
      <c r="AD7" s="73" t="s">
        <v>66</v>
      </c>
      <c r="AE7" s="73" t="s">
        <v>68</v>
      </c>
      <c r="AF7" s="73" t="s">
        <v>68</v>
      </c>
      <c r="AG7" s="291" t="s">
        <v>137</v>
      </c>
      <c r="AH7" s="294" t="s">
        <v>154</v>
      </c>
      <c r="AJ7" s="44"/>
      <c r="AK7" s="44"/>
      <c r="AL7" s="44"/>
      <c r="AM7" s="44"/>
      <c r="AN7" s="44"/>
      <c r="AO7" s="44"/>
      <c r="AP7" s="44"/>
      <c r="AQ7" s="44"/>
    </row>
    <row r="8" spans="1:43" ht="15" customHeight="1" x14ac:dyDescent="0.25">
      <c r="A8" s="267"/>
      <c r="B8" s="281"/>
      <c r="C8" s="282"/>
      <c r="D8" s="142" t="s">
        <v>204</v>
      </c>
      <c r="E8" s="143" t="s">
        <v>204</v>
      </c>
      <c r="F8" s="143" t="s">
        <v>204</v>
      </c>
      <c r="G8" s="143" t="s">
        <v>204</v>
      </c>
      <c r="H8" s="143" t="s">
        <v>204</v>
      </c>
      <c r="I8" s="143" t="s">
        <v>231</v>
      </c>
      <c r="J8" s="143" t="s">
        <v>205</v>
      </c>
      <c r="K8" s="143" t="s">
        <v>205</v>
      </c>
      <c r="L8" s="143" t="s">
        <v>206</v>
      </c>
      <c r="M8" s="144" t="s">
        <v>205</v>
      </c>
      <c r="N8" s="142" t="s">
        <v>205</v>
      </c>
      <c r="O8" s="143" t="s">
        <v>205</v>
      </c>
      <c r="P8" s="143" t="s">
        <v>205</v>
      </c>
      <c r="Q8" s="143" t="s">
        <v>205</v>
      </c>
      <c r="R8" s="143" t="s">
        <v>205</v>
      </c>
      <c r="S8" s="144" t="s">
        <v>205</v>
      </c>
      <c r="T8" s="142" t="s">
        <v>231</v>
      </c>
      <c r="U8" s="143" t="s">
        <v>231</v>
      </c>
      <c r="V8" s="143" t="s">
        <v>231</v>
      </c>
      <c r="W8" s="143" t="s">
        <v>231</v>
      </c>
      <c r="X8" s="250" t="s">
        <v>231</v>
      </c>
      <c r="Y8" s="142" t="s">
        <v>204</v>
      </c>
      <c r="Z8" s="144" t="s">
        <v>204</v>
      </c>
      <c r="AA8" s="142" t="s">
        <v>204</v>
      </c>
      <c r="AB8" s="143" t="s">
        <v>205</v>
      </c>
      <c r="AC8" s="142" t="s">
        <v>206</v>
      </c>
      <c r="AD8" s="142" t="s">
        <v>206</v>
      </c>
      <c r="AE8" s="142" t="s">
        <v>206</v>
      </c>
      <c r="AF8" s="142" t="s">
        <v>206</v>
      </c>
      <c r="AG8" s="292"/>
      <c r="AH8" s="295"/>
      <c r="AJ8" s="44"/>
      <c r="AK8" s="44"/>
      <c r="AL8" s="44"/>
      <c r="AM8" s="44"/>
      <c r="AN8" s="44"/>
      <c r="AO8" s="44"/>
      <c r="AP8" s="44"/>
      <c r="AQ8" s="44"/>
    </row>
    <row r="9" spans="1:43" ht="19.5" customHeight="1" x14ac:dyDescent="0.25">
      <c r="A9" s="283" t="s">
        <v>136</v>
      </c>
      <c r="B9" s="283"/>
      <c r="C9" s="284"/>
      <c r="D9" s="142" t="s">
        <v>245</v>
      </c>
      <c r="E9" s="143" t="s">
        <v>69</v>
      </c>
      <c r="F9" s="143" t="s">
        <v>70</v>
      </c>
      <c r="G9" s="143" t="s">
        <v>246</v>
      </c>
      <c r="H9" s="143" t="s">
        <v>247</v>
      </c>
      <c r="I9" s="143" t="s">
        <v>71</v>
      </c>
      <c r="J9" s="143" t="s">
        <v>248</v>
      </c>
      <c r="K9" s="143" t="s">
        <v>249</v>
      </c>
      <c r="L9" s="143" t="s">
        <v>213</v>
      </c>
      <c r="M9" s="144" t="s">
        <v>106</v>
      </c>
      <c r="N9" s="142" t="s">
        <v>72</v>
      </c>
      <c r="O9" s="143" t="s">
        <v>73</v>
      </c>
      <c r="P9" s="143" t="s">
        <v>155</v>
      </c>
      <c r="Q9" s="143" t="s">
        <v>156</v>
      </c>
      <c r="R9" s="143" t="s">
        <v>250</v>
      </c>
      <c r="S9" s="144" t="s">
        <v>214</v>
      </c>
      <c r="T9" s="142" t="s">
        <v>251</v>
      </c>
      <c r="U9" s="143" t="s">
        <v>252</v>
      </c>
      <c r="V9" s="143" t="s">
        <v>107</v>
      </c>
      <c r="W9" s="143" t="s">
        <v>253</v>
      </c>
      <c r="X9" s="250" t="s">
        <v>254</v>
      </c>
      <c r="Y9" s="142" t="s">
        <v>255</v>
      </c>
      <c r="Z9" s="146" t="s">
        <v>215</v>
      </c>
      <c r="AA9" s="254" t="s">
        <v>216</v>
      </c>
      <c r="AB9" s="143" t="s">
        <v>74</v>
      </c>
      <c r="AC9" s="143" t="s">
        <v>157</v>
      </c>
      <c r="AD9" s="143" t="s">
        <v>158</v>
      </c>
      <c r="AE9" s="143" t="s">
        <v>256</v>
      </c>
      <c r="AF9" s="144" t="s">
        <v>257</v>
      </c>
      <c r="AG9" s="292"/>
      <c r="AH9" s="295"/>
      <c r="AJ9" s="45"/>
      <c r="AK9" s="45"/>
      <c r="AL9" s="45"/>
      <c r="AM9" s="45"/>
      <c r="AN9" s="45"/>
      <c r="AO9" s="45"/>
      <c r="AP9" s="44"/>
      <c r="AQ9" s="44"/>
    </row>
    <row r="10" spans="1:43" ht="78.75" customHeight="1" x14ac:dyDescent="0.25">
      <c r="A10" s="283"/>
      <c r="B10" s="283"/>
      <c r="C10" s="284"/>
      <c r="D10" s="164" t="s">
        <v>233</v>
      </c>
      <c r="E10" s="165" t="s">
        <v>234</v>
      </c>
      <c r="F10" s="165" t="s">
        <v>235</v>
      </c>
      <c r="G10" s="268" t="s">
        <v>344</v>
      </c>
      <c r="H10" s="165" t="s">
        <v>236</v>
      </c>
      <c r="I10" s="268" t="s">
        <v>345</v>
      </c>
      <c r="J10" s="165" t="s">
        <v>230</v>
      </c>
      <c r="K10" s="165" t="s">
        <v>237</v>
      </c>
      <c r="L10" s="268" t="s">
        <v>346</v>
      </c>
      <c r="M10" s="166" t="s">
        <v>129</v>
      </c>
      <c r="N10" s="164" t="s">
        <v>109</v>
      </c>
      <c r="O10" s="165" t="s">
        <v>238</v>
      </c>
      <c r="P10" s="165" t="s">
        <v>239</v>
      </c>
      <c r="Q10" s="165" t="s">
        <v>240</v>
      </c>
      <c r="R10" s="165" t="s">
        <v>241</v>
      </c>
      <c r="S10" s="166" t="s">
        <v>242</v>
      </c>
      <c r="T10" s="164" t="s">
        <v>114</v>
      </c>
      <c r="U10" s="165" t="s">
        <v>115</v>
      </c>
      <c r="V10" s="165" t="s">
        <v>133</v>
      </c>
      <c r="W10" s="165" t="s">
        <v>232</v>
      </c>
      <c r="X10" s="251" t="s">
        <v>144</v>
      </c>
      <c r="Y10" s="164" t="s">
        <v>243</v>
      </c>
      <c r="Z10" s="166" t="s">
        <v>130</v>
      </c>
      <c r="AA10" s="164" t="s">
        <v>131</v>
      </c>
      <c r="AB10" s="165" t="s">
        <v>112</v>
      </c>
      <c r="AC10" s="165" t="s">
        <v>114</v>
      </c>
      <c r="AD10" s="165" t="s">
        <v>115</v>
      </c>
      <c r="AE10" s="165" t="s">
        <v>132</v>
      </c>
      <c r="AF10" s="166" t="s">
        <v>244</v>
      </c>
      <c r="AG10" s="292"/>
      <c r="AH10" s="295"/>
      <c r="AJ10" s="128"/>
      <c r="AK10" s="128"/>
      <c r="AL10" s="128"/>
      <c r="AM10" s="128"/>
      <c r="AN10" s="128"/>
      <c r="AO10" s="129"/>
      <c r="AP10" s="44"/>
      <c r="AQ10" s="44"/>
    </row>
    <row r="11" spans="1:43" s="46" customFormat="1" ht="12.95" customHeight="1" x14ac:dyDescent="0.25">
      <c r="A11" s="285"/>
      <c r="B11" s="285"/>
      <c r="C11" s="286"/>
      <c r="D11" s="276" t="s">
        <v>5</v>
      </c>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8"/>
      <c r="AG11" s="293"/>
      <c r="AH11" s="295"/>
      <c r="AJ11" s="128"/>
      <c r="AK11" s="128"/>
      <c r="AL11" s="244"/>
      <c r="AM11" s="128"/>
      <c r="AN11" s="128"/>
      <c r="AO11" s="129"/>
      <c r="AP11" s="44"/>
      <c r="AQ11" s="130"/>
    </row>
    <row r="12" spans="1:43" ht="15" customHeight="1" thickBot="1" x14ac:dyDescent="0.3">
      <c r="A12" s="123" t="s">
        <v>3</v>
      </c>
      <c r="B12" s="124" t="s">
        <v>4</v>
      </c>
      <c r="C12" s="125" t="s">
        <v>117</v>
      </c>
      <c r="D12" s="47">
        <v>1</v>
      </c>
      <c r="E12" s="48">
        <v>1</v>
      </c>
      <c r="F12" s="48">
        <v>1</v>
      </c>
      <c r="G12" s="48">
        <v>1</v>
      </c>
      <c r="H12" s="48">
        <v>1</v>
      </c>
      <c r="I12" s="48">
        <v>1</v>
      </c>
      <c r="J12" s="48">
        <v>1</v>
      </c>
      <c r="K12" s="48">
        <v>1</v>
      </c>
      <c r="L12" s="48">
        <v>1</v>
      </c>
      <c r="M12" s="49">
        <v>1</v>
      </c>
      <c r="N12" s="47">
        <v>1</v>
      </c>
      <c r="O12" s="48">
        <v>1</v>
      </c>
      <c r="P12" s="48">
        <v>1</v>
      </c>
      <c r="Q12" s="48">
        <v>1</v>
      </c>
      <c r="R12" s="48">
        <v>1</v>
      </c>
      <c r="S12" s="49">
        <v>1</v>
      </c>
      <c r="T12" s="47">
        <v>1</v>
      </c>
      <c r="U12" s="48">
        <v>1</v>
      </c>
      <c r="V12" s="48">
        <v>1</v>
      </c>
      <c r="W12" s="48">
        <v>1</v>
      </c>
      <c r="X12" s="112">
        <v>1</v>
      </c>
      <c r="Y12" s="47">
        <v>1</v>
      </c>
      <c r="Z12" s="49">
        <v>1</v>
      </c>
      <c r="AA12" s="47">
        <v>2</v>
      </c>
      <c r="AB12" s="48">
        <v>1</v>
      </c>
      <c r="AC12" s="71">
        <v>1</v>
      </c>
      <c r="AD12" s="71">
        <v>1</v>
      </c>
      <c r="AE12" s="48">
        <v>1</v>
      </c>
      <c r="AF12" s="49">
        <v>1</v>
      </c>
      <c r="AG12" s="50">
        <f>SUM(D12:AF12)</f>
        <v>30</v>
      </c>
      <c r="AH12" s="51"/>
      <c r="AI12" s="52"/>
      <c r="AJ12" s="44"/>
      <c r="AK12" s="44"/>
      <c r="AL12" s="44"/>
      <c r="AM12" s="44"/>
      <c r="AN12" s="44"/>
      <c r="AO12" s="44"/>
      <c r="AP12" s="44"/>
      <c r="AQ12" s="44"/>
    </row>
    <row r="13" spans="1:43" ht="15" customHeight="1" thickTop="1" x14ac:dyDescent="0.25">
      <c r="A13" s="65">
        <v>1</v>
      </c>
      <c r="B13" s="132"/>
      <c r="C13" s="133"/>
      <c r="D13" s="134"/>
      <c r="E13" s="135"/>
      <c r="F13" s="135"/>
      <c r="G13" s="135"/>
      <c r="H13" s="135"/>
      <c r="I13" s="135"/>
      <c r="J13" s="135"/>
      <c r="K13" s="135"/>
      <c r="L13" s="135"/>
      <c r="M13" s="137"/>
      <c r="N13" s="134"/>
      <c r="O13" s="135"/>
      <c r="P13" s="135"/>
      <c r="Q13" s="135"/>
      <c r="R13" s="135"/>
      <c r="S13" s="137"/>
      <c r="T13" s="134"/>
      <c r="U13" s="135"/>
      <c r="V13" s="135"/>
      <c r="W13" s="135"/>
      <c r="X13" s="136"/>
      <c r="Y13" s="134"/>
      <c r="Z13" s="137"/>
      <c r="AA13" s="134"/>
      <c r="AB13" s="135"/>
      <c r="AC13" s="138"/>
      <c r="AD13" s="138"/>
      <c r="AE13" s="135"/>
      <c r="AF13" s="139"/>
      <c r="AG13" s="53" t="str">
        <f t="shared" ref="AG13:AG42" si="0">IF(COUNTBLANK(D13:AF13)=29,"",SUM(D13:AF13))</f>
        <v/>
      </c>
      <c r="AH13" s="68" t="str">
        <f>IF(ISERROR(VLOOKUP(AG13,K_Dat!$E$5:$F$10,2,1)),"",VLOOKUP(AG13,K_Dat!$E$5:$F$10,2,1))</f>
        <v/>
      </c>
      <c r="AJ13" s="44"/>
      <c r="AK13" s="44"/>
      <c r="AL13" s="44"/>
      <c r="AM13" s="44"/>
      <c r="AN13" s="44"/>
      <c r="AO13" s="44"/>
      <c r="AP13" s="44"/>
      <c r="AQ13" s="44"/>
    </row>
    <row r="14" spans="1:43" ht="15" customHeight="1" x14ac:dyDescent="0.25">
      <c r="A14" s="66">
        <v>2</v>
      </c>
      <c r="B14" s="74"/>
      <c r="C14" s="117"/>
      <c r="D14" s="75"/>
      <c r="E14" s="76"/>
      <c r="F14" s="76"/>
      <c r="G14" s="76"/>
      <c r="H14" s="76"/>
      <c r="I14" s="76"/>
      <c r="J14" s="76"/>
      <c r="K14" s="76"/>
      <c r="L14" s="76"/>
      <c r="M14" s="77"/>
      <c r="N14" s="75"/>
      <c r="O14" s="76"/>
      <c r="P14" s="76"/>
      <c r="Q14" s="76"/>
      <c r="R14" s="76"/>
      <c r="S14" s="77"/>
      <c r="T14" s="75"/>
      <c r="U14" s="76"/>
      <c r="V14" s="76"/>
      <c r="W14" s="76"/>
      <c r="X14" s="113"/>
      <c r="Y14" s="75"/>
      <c r="Z14" s="77"/>
      <c r="AA14" s="75"/>
      <c r="AB14" s="76"/>
      <c r="AC14" s="78"/>
      <c r="AD14" s="78"/>
      <c r="AE14" s="76"/>
      <c r="AF14" s="79"/>
      <c r="AG14" s="53" t="str">
        <f t="shared" si="0"/>
        <v/>
      </c>
      <c r="AH14" s="68" t="str">
        <f>IF(ISERROR(VLOOKUP(AG14,K_Dat!$E$5:$F$10,2,1)),"",VLOOKUP(AG14,K_Dat!$E$5:$F$10,2,1))</f>
        <v/>
      </c>
    </row>
    <row r="15" spans="1:43" ht="15" customHeight="1" x14ac:dyDescent="0.25">
      <c r="A15" s="66">
        <v>3</v>
      </c>
      <c r="B15" s="74"/>
      <c r="C15" s="117"/>
      <c r="D15" s="75"/>
      <c r="E15" s="76"/>
      <c r="F15" s="76"/>
      <c r="G15" s="76"/>
      <c r="H15" s="76"/>
      <c r="I15" s="76"/>
      <c r="J15" s="76"/>
      <c r="K15" s="76"/>
      <c r="L15" s="76"/>
      <c r="M15" s="77"/>
      <c r="N15" s="75"/>
      <c r="O15" s="76"/>
      <c r="P15" s="76"/>
      <c r="Q15" s="76"/>
      <c r="R15" s="76"/>
      <c r="S15" s="77"/>
      <c r="T15" s="75"/>
      <c r="U15" s="76"/>
      <c r="V15" s="76"/>
      <c r="W15" s="76"/>
      <c r="X15" s="113"/>
      <c r="Y15" s="75"/>
      <c r="Z15" s="77"/>
      <c r="AA15" s="75"/>
      <c r="AB15" s="76"/>
      <c r="AC15" s="78"/>
      <c r="AD15" s="78"/>
      <c r="AE15" s="76"/>
      <c r="AF15" s="79"/>
      <c r="AG15" s="54" t="str">
        <f t="shared" si="0"/>
        <v/>
      </c>
      <c r="AH15" s="69" t="str">
        <f>IF(ISERROR(VLOOKUP(AG15,K_Dat!$E$5:$F$10,2,1)),"",VLOOKUP(AG15,K_Dat!$E$5:$F$10,2,1))</f>
        <v/>
      </c>
    </row>
    <row r="16" spans="1:43" ht="15" customHeight="1" x14ac:dyDescent="0.25">
      <c r="A16" s="66">
        <v>4</v>
      </c>
      <c r="B16" s="74"/>
      <c r="C16" s="117"/>
      <c r="D16" s="75"/>
      <c r="E16" s="76"/>
      <c r="F16" s="76"/>
      <c r="G16" s="76"/>
      <c r="H16" s="76"/>
      <c r="I16" s="76"/>
      <c r="J16" s="76"/>
      <c r="K16" s="76"/>
      <c r="L16" s="76"/>
      <c r="M16" s="77"/>
      <c r="N16" s="75"/>
      <c r="O16" s="76"/>
      <c r="P16" s="76"/>
      <c r="Q16" s="76"/>
      <c r="R16" s="76"/>
      <c r="S16" s="77"/>
      <c r="T16" s="75"/>
      <c r="U16" s="76"/>
      <c r="V16" s="76"/>
      <c r="W16" s="76"/>
      <c r="X16" s="113"/>
      <c r="Y16" s="75"/>
      <c r="Z16" s="77"/>
      <c r="AA16" s="75"/>
      <c r="AB16" s="76"/>
      <c r="AC16" s="78"/>
      <c r="AD16" s="78"/>
      <c r="AE16" s="76"/>
      <c r="AF16" s="79"/>
      <c r="AG16" s="54" t="str">
        <f t="shared" si="0"/>
        <v/>
      </c>
      <c r="AH16" s="69" t="str">
        <f>IF(ISERROR(VLOOKUP(AG16,K_Dat!$E$5:$F$10,2,1)),"",VLOOKUP(AG16,K_Dat!$E$5:$F$10,2,1))</f>
        <v/>
      </c>
    </row>
    <row r="17" spans="1:34" ht="15" customHeight="1" x14ac:dyDescent="0.25">
      <c r="A17" s="67">
        <v>5</v>
      </c>
      <c r="B17" s="80"/>
      <c r="C17" s="118"/>
      <c r="D17" s="81"/>
      <c r="E17" s="82"/>
      <c r="F17" s="82"/>
      <c r="G17" s="82"/>
      <c r="H17" s="82"/>
      <c r="I17" s="82"/>
      <c r="J17" s="82"/>
      <c r="K17" s="82"/>
      <c r="L17" s="82"/>
      <c r="M17" s="83"/>
      <c r="N17" s="81"/>
      <c r="O17" s="82"/>
      <c r="P17" s="82"/>
      <c r="Q17" s="82"/>
      <c r="R17" s="82"/>
      <c r="S17" s="83"/>
      <c r="T17" s="81"/>
      <c r="U17" s="82"/>
      <c r="V17" s="82"/>
      <c r="W17" s="82"/>
      <c r="X17" s="114"/>
      <c r="Y17" s="81"/>
      <c r="Z17" s="83"/>
      <c r="AA17" s="81"/>
      <c r="AB17" s="82"/>
      <c r="AC17" s="84"/>
      <c r="AD17" s="84"/>
      <c r="AE17" s="82"/>
      <c r="AF17" s="85"/>
      <c r="AG17" s="55" t="str">
        <f t="shared" si="0"/>
        <v/>
      </c>
      <c r="AH17" s="70" t="str">
        <f>IF(ISERROR(VLOOKUP(AG17,K_Dat!$E$5:$F$10,2,1)),"",VLOOKUP(AG17,K_Dat!$E$5:$F$10,2,1))</f>
        <v/>
      </c>
    </row>
    <row r="18" spans="1:34" ht="15" customHeight="1" x14ac:dyDescent="0.25">
      <c r="A18" s="65">
        <v>6</v>
      </c>
      <c r="B18" s="86"/>
      <c r="C18" s="119"/>
      <c r="D18" s="87"/>
      <c r="E18" s="88"/>
      <c r="F18" s="88"/>
      <c r="G18" s="88"/>
      <c r="H18" s="88"/>
      <c r="I18" s="88"/>
      <c r="J18" s="88"/>
      <c r="K18" s="88"/>
      <c r="L18" s="88"/>
      <c r="M18" s="89"/>
      <c r="N18" s="87"/>
      <c r="O18" s="88"/>
      <c r="P18" s="88"/>
      <c r="Q18" s="88"/>
      <c r="R18" s="88"/>
      <c r="S18" s="89"/>
      <c r="T18" s="87"/>
      <c r="U18" s="88"/>
      <c r="V18" s="88"/>
      <c r="W18" s="88"/>
      <c r="X18" s="115"/>
      <c r="Y18" s="87"/>
      <c r="Z18" s="89"/>
      <c r="AA18" s="87"/>
      <c r="AB18" s="88"/>
      <c r="AC18" s="90"/>
      <c r="AD18" s="90"/>
      <c r="AE18" s="88"/>
      <c r="AF18" s="91"/>
      <c r="AG18" s="53" t="str">
        <f t="shared" si="0"/>
        <v/>
      </c>
      <c r="AH18" s="68" t="str">
        <f>IF(ISERROR(VLOOKUP(AG18,K_Dat!$E$5:$F$10,2,1)),"",VLOOKUP(AG18,K_Dat!$E$5:$F$10,2,1))</f>
        <v/>
      </c>
    </row>
    <row r="19" spans="1:34" ht="15" customHeight="1" x14ac:dyDescent="0.25">
      <c r="A19" s="66">
        <v>7</v>
      </c>
      <c r="B19" s="74"/>
      <c r="C19" s="119"/>
      <c r="D19" s="87"/>
      <c r="E19" s="88"/>
      <c r="F19" s="88"/>
      <c r="G19" s="88"/>
      <c r="H19" s="88"/>
      <c r="I19" s="88"/>
      <c r="J19" s="88"/>
      <c r="K19" s="88"/>
      <c r="L19" s="88"/>
      <c r="M19" s="89"/>
      <c r="N19" s="87"/>
      <c r="O19" s="88"/>
      <c r="P19" s="88"/>
      <c r="Q19" s="88"/>
      <c r="R19" s="88"/>
      <c r="S19" s="89"/>
      <c r="T19" s="87"/>
      <c r="U19" s="88"/>
      <c r="V19" s="88"/>
      <c r="W19" s="88"/>
      <c r="X19" s="115"/>
      <c r="Y19" s="87"/>
      <c r="Z19" s="89"/>
      <c r="AA19" s="87"/>
      <c r="AB19" s="88"/>
      <c r="AC19" s="90"/>
      <c r="AD19" s="90"/>
      <c r="AE19" s="88"/>
      <c r="AF19" s="91"/>
      <c r="AG19" s="54" t="str">
        <f t="shared" si="0"/>
        <v/>
      </c>
      <c r="AH19" s="69" t="str">
        <f>IF(ISERROR(VLOOKUP(AG19,K_Dat!$E$5:$F$10,2,1)),"",VLOOKUP(AG19,K_Dat!$E$5:$F$10,2,1))</f>
        <v/>
      </c>
    </row>
    <row r="20" spans="1:34" ht="15" customHeight="1" x14ac:dyDescent="0.25">
      <c r="A20" s="66">
        <v>8</v>
      </c>
      <c r="B20" s="74"/>
      <c r="C20" s="119"/>
      <c r="D20" s="87"/>
      <c r="E20" s="88"/>
      <c r="F20" s="88"/>
      <c r="G20" s="88"/>
      <c r="H20" s="88"/>
      <c r="I20" s="88"/>
      <c r="J20" s="88"/>
      <c r="K20" s="88"/>
      <c r="L20" s="88"/>
      <c r="M20" s="89"/>
      <c r="N20" s="87"/>
      <c r="O20" s="88"/>
      <c r="P20" s="88"/>
      <c r="Q20" s="88"/>
      <c r="R20" s="88"/>
      <c r="S20" s="89"/>
      <c r="T20" s="87"/>
      <c r="U20" s="88"/>
      <c r="V20" s="88"/>
      <c r="W20" s="88"/>
      <c r="X20" s="115"/>
      <c r="Y20" s="87"/>
      <c r="Z20" s="89"/>
      <c r="AA20" s="87"/>
      <c r="AB20" s="88"/>
      <c r="AC20" s="90"/>
      <c r="AD20" s="90"/>
      <c r="AE20" s="88"/>
      <c r="AF20" s="91"/>
      <c r="AG20" s="54" t="str">
        <f t="shared" si="0"/>
        <v/>
      </c>
      <c r="AH20" s="69" t="str">
        <f>IF(ISERROR(VLOOKUP(AG20,K_Dat!$E$5:$F$10,2,1)),"",VLOOKUP(AG20,K_Dat!$E$5:$F$10,2,1))</f>
        <v/>
      </c>
    </row>
    <row r="21" spans="1:34" ht="15" customHeight="1" x14ac:dyDescent="0.25">
      <c r="A21" s="66">
        <v>9</v>
      </c>
      <c r="B21" s="74"/>
      <c r="C21" s="119"/>
      <c r="D21" s="87"/>
      <c r="E21" s="88"/>
      <c r="F21" s="88"/>
      <c r="G21" s="88"/>
      <c r="H21" s="88"/>
      <c r="I21" s="88"/>
      <c r="J21" s="88"/>
      <c r="K21" s="88"/>
      <c r="L21" s="88"/>
      <c r="M21" s="89"/>
      <c r="N21" s="87"/>
      <c r="O21" s="88"/>
      <c r="P21" s="88"/>
      <c r="Q21" s="88"/>
      <c r="R21" s="88"/>
      <c r="S21" s="89"/>
      <c r="T21" s="87"/>
      <c r="U21" s="88"/>
      <c r="V21" s="88"/>
      <c r="W21" s="88"/>
      <c r="X21" s="115"/>
      <c r="Y21" s="87"/>
      <c r="Z21" s="89"/>
      <c r="AA21" s="87"/>
      <c r="AB21" s="88"/>
      <c r="AC21" s="90"/>
      <c r="AD21" s="90"/>
      <c r="AE21" s="88"/>
      <c r="AF21" s="91"/>
      <c r="AG21" s="54" t="str">
        <f t="shared" si="0"/>
        <v/>
      </c>
      <c r="AH21" s="69" t="str">
        <f>IF(ISERROR(VLOOKUP(AG21,K_Dat!$E$5:$F$10,2,1)),"",VLOOKUP(AG21,K_Dat!$E$5:$F$10,2,1))</f>
        <v/>
      </c>
    </row>
    <row r="22" spans="1:34" ht="15" customHeight="1" x14ac:dyDescent="0.25">
      <c r="A22" s="67">
        <v>10</v>
      </c>
      <c r="B22" s="80"/>
      <c r="C22" s="118"/>
      <c r="D22" s="81"/>
      <c r="E22" s="82"/>
      <c r="F22" s="82"/>
      <c r="G22" s="82"/>
      <c r="H22" s="82"/>
      <c r="I22" s="82"/>
      <c r="J22" s="82"/>
      <c r="K22" s="82"/>
      <c r="L22" s="82"/>
      <c r="M22" s="83"/>
      <c r="N22" s="81"/>
      <c r="O22" s="82"/>
      <c r="P22" s="82"/>
      <c r="Q22" s="82"/>
      <c r="R22" s="82"/>
      <c r="S22" s="83"/>
      <c r="T22" s="81"/>
      <c r="U22" s="82"/>
      <c r="V22" s="82"/>
      <c r="W22" s="82"/>
      <c r="X22" s="114"/>
      <c r="Y22" s="81"/>
      <c r="Z22" s="83"/>
      <c r="AA22" s="81"/>
      <c r="AB22" s="82"/>
      <c r="AC22" s="84"/>
      <c r="AD22" s="84"/>
      <c r="AE22" s="82"/>
      <c r="AF22" s="85"/>
      <c r="AG22" s="55" t="str">
        <f t="shared" si="0"/>
        <v/>
      </c>
      <c r="AH22" s="70" t="str">
        <f>IF(ISERROR(VLOOKUP(AG22,K_Dat!$E$5:$F$10,2,1)),"",VLOOKUP(AG22,K_Dat!$E$5:$F$10,2,1))</f>
        <v/>
      </c>
    </row>
    <row r="23" spans="1:34" ht="15" customHeight="1" x14ac:dyDescent="0.25">
      <c r="A23" s="65">
        <v>11</v>
      </c>
      <c r="B23" s="86"/>
      <c r="C23" s="119"/>
      <c r="D23" s="87"/>
      <c r="E23" s="88"/>
      <c r="F23" s="88"/>
      <c r="G23" s="88"/>
      <c r="H23" s="88"/>
      <c r="I23" s="88"/>
      <c r="J23" s="88"/>
      <c r="K23" s="88"/>
      <c r="L23" s="88"/>
      <c r="M23" s="89"/>
      <c r="N23" s="87"/>
      <c r="O23" s="88"/>
      <c r="P23" s="88"/>
      <c r="Q23" s="88"/>
      <c r="R23" s="88"/>
      <c r="S23" s="89"/>
      <c r="T23" s="87"/>
      <c r="U23" s="88"/>
      <c r="V23" s="88"/>
      <c r="W23" s="88"/>
      <c r="X23" s="115"/>
      <c r="Y23" s="87"/>
      <c r="Z23" s="89"/>
      <c r="AA23" s="87"/>
      <c r="AB23" s="88"/>
      <c r="AC23" s="90"/>
      <c r="AD23" s="90"/>
      <c r="AE23" s="88"/>
      <c r="AF23" s="91"/>
      <c r="AG23" s="53" t="str">
        <f t="shared" si="0"/>
        <v/>
      </c>
      <c r="AH23" s="68" t="str">
        <f>IF(ISERROR(VLOOKUP(AG23,K_Dat!$E$5:$F$10,2,1)),"",VLOOKUP(AG23,K_Dat!$E$5:$F$10,2,1))</f>
        <v/>
      </c>
    </row>
    <row r="24" spans="1:34" ht="15" customHeight="1" x14ac:dyDescent="0.25">
      <c r="A24" s="66">
        <v>12</v>
      </c>
      <c r="B24" s="74"/>
      <c r="C24" s="119"/>
      <c r="D24" s="87"/>
      <c r="E24" s="88"/>
      <c r="F24" s="88"/>
      <c r="G24" s="88"/>
      <c r="H24" s="88"/>
      <c r="I24" s="88"/>
      <c r="J24" s="88"/>
      <c r="K24" s="88"/>
      <c r="L24" s="88"/>
      <c r="M24" s="89"/>
      <c r="N24" s="87"/>
      <c r="O24" s="88"/>
      <c r="P24" s="88"/>
      <c r="Q24" s="88"/>
      <c r="R24" s="88"/>
      <c r="S24" s="89"/>
      <c r="T24" s="87"/>
      <c r="U24" s="88"/>
      <c r="V24" s="88"/>
      <c r="W24" s="88"/>
      <c r="X24" s="115"/>
      <c r="Y24" s="87"/>
      <c r="Z24" s="89"/>
      <c r="AA24" s="87"/>
      <c r="AB24" s="88"/>
      <c r="AC24" s="90"/>
      <c r="AD24" s="90"/>
      <c r="AE24" s="88"/>
      <c r="AF24" s="91"/>
      <c r="AG24" s="54" t="str">
        <f t="shared" si="0"/>
        <v/>
      </c>
      <c r="AH24" s="69" t="str">
        <f>IF(ISERROR(VLOOKUP(AG24,K_Dat!$E$5:$F$10,2,1)),"",VLOOKUP(AG24,K_Dat!$E$5:$F$10,2,1))</f>
        <v/>
      </c>
    </row>
    <row r="25" spans="1:34" ht="15" customHeight="1" x14ac:dyDescent="0.25">
      <c r="A25" s="66">
        <v>13</v>
      </c>
      <c r="B25" s="74"/>
      <c r="C25" s="119"/>
      <c r="D25" s="87"/>
      <c r="E25" s="88"/>
      <c r="F25" s="88"/>
      <c r="G25" s="88"/>
      <c r="H25" s="88"/>
      <c r="I25" s="88"/>
      <c r="J25" s="88"/>
      <c r="K25" s="88"/>
      <c r="L25" s="88"/>
      <c r="M25" s="89"/>
      <c r="N25" s="87"/>
      <c r="O25" s="88"/>
      <c r="P25" s="88"/>
      <c r="Q25" s="88"/>
      <c r="R25" s="88"/>
      <c r="S25" s="89"/>
      <c r="T25" s="87"/>
      <c r="U25" s="88"/>
      <c r="V25" s="88"/>
      <c r="W25" s="88"/>
      <c r="X25" s="115"/>
      <c r="Y25" s="87"/>
      <c r="Z25" s="89"/>
      <c r="AA25" s="87"/>
      <c r="AB25" s="88"/>
      <c r="AC25" s="90"/>
      <c r="AD25" s="90"/>
      <c r="AE25" s="88"/>
      <c r="AF25" s="91"/>
      <c r="AG25" s="54" t="str">
        <f t="shared" si="0"/>
        <v/>
      </c>
      <c r="AH25" s="69" t="str">
        <f>IF(ISERROR(VLOOKUP(AG25,K_Dat!$E$5:$F$10,2,1)),"",VLOOKUP(AG25,K_Dat!$E$5:$F$10,2,1))</f>
        <v/>
      </c>
    </row>
    <row r="26" spans="1:34" ht="15" customHeight="1" x14ac:dyDescent="0.25">
      <c r="A26" s="66">
        <v>14</v>
      </c>
      <c r="B26" s="74"/>
      <c r="C26" s="119"/>
      <c r="D26" s="87"/>
      <c r="E26" s="88"/>
      <c r="F26" s="88"/>
      <c r="G26" s="88"/>
      <c r="H26" s="88"/>
      <c r="I26" s="88"/>
      <c r="J26" s="88"/>
      <c r="K26" s="88"/>
      <c r="L26" s="88"/>
      <c r="M26" s="89"/>
      <c r="N26" s="87"/>
      <c r="O26" s="88"/>
      <c r="P26" s="88"/>
      <c r="Q26" s="88"/>
      <c r="R26" s="88"/>
      <c r="S26" s="89"/>
      <c r="T26" s="87"/>
      <c r="U26" s="88"/>
      <c r="V26" s="88"/>
      <c r="W26" s="88"/>
      <c r="X26" s="115"/>
      <c r="Y26" s="87"/>
      <c r="Z26" s="89"/>
      <c r="AA26" s="87"/>
      <c r="AB26" s="88"/>
      <c r="AC26" s="90"/>
      <c r="AD26" s="90"/>
      <c r="AE26" s="88"/>
      <c r="AF26" s="91"/>
      <c r="AG26" s="54" t="str">
        <f t="shared" si="0"/>
        <v/>
      </c>
      <c r="AH26" s="69" t="str">
        <f>IF(ISERROR(VLOOKUP(AG26,K_Dat!$E$5:$F$10,2,1)),"",VLOOKUP(AG26,K_Dat!$E$5:$F$10,2,1))</f>
        <v/>
      </c>
    </row>
    <row r="27" spans="1:34" ht="15" customHeight="1" x14ac:dyDescent="0.25">
      <c r="A27" s="67">
        <v>15</v>
      </c>
      <c r="B27" s="80"/>
      <c r="C27" s="118"/>
      <c r="D27" s="81"/>
      <c r="E27" s="82"/>
      <c r="F27" s="82"/>
      <c r="G27" s="82"/>
      <c r="H27" s="82"/>
      <c r="I27" s="82"/>
      <c r="J27" s="82"/>
      <c r="K27" s="82"/>
      <c r="L27" s="82"/>
      <c r="M27" s="83"/>
      <c r="N27" s="81"/>
      <c r="O27" s="82"/>
      <c r="P27" s="82"/>
      <c r="Q27" s="82"/>
      <c r="R27" s="82"/>
      <c r="S27" s="83"/>
      <c r="T27" s="81"/>
      <c r="U27" s="82"/>
      <c r="V27" s="82"/>
      <c r="W27" s="82"/>
      <c r="X27" s="114"/>
      <c r="Y27" s="81"/>
      <c r="Z27" s="83"/>
      <c r="AA27" s="81"/>
      <c r="AB27" s="82"/>
      <c r="AC27" s="84"/>
      <c r="AD27" s="84"/>
      <c r="AE27" s="82"/>
      <c r="AF27" s="85"/>
      <c r="AG27" s="55" t="str">
        <f t="shared" si="0"/>
        <v/>
      </c>
      <c r="AH27" s="70" t="str">
        <f>IF(ISERROR(VLOOKUP(AG27,K_Dat!$E$5:$F$10,2,1)),"",VLOOKUP(AG27,K_Dat!$E$5:$F$10,2,1))</f>
        <v/>
      </c>
    </row>
    <row r="28" spans="1:34" ht="15" customHeight="1" x14ac:dyDescent="0.25">
      <c r="A28" s="65">
        <v>16</v>
      </c>
      <c r="B28" s="86"/>
      <c r="C28" s="119"/>
      <c r="D28" s="87"/>
      <c r="E28" s="88"/>
      <c r="F28" s="88"/>
      <c r="G28" s="88"/>
      <c r="H28" s="88"/>
      <c r="I28" s="88"/>
      <c r="J28" s="88"/>
      <c r="K28" s="88"/>
      <c r="L28" s="88"/>
      <c r="M28" s="89"/>
      <c r="N28" s="87"/>
      <c r="O28" s="88"/>
      <c r="P28" s="88"/>
      <c r="Q28" s="88"/>
      <c r="R28" s="88"/>
      <c r="S28" s="89"/>
      <c r="T28" s="87"/>
      <c r="U28" s="88"/>
      <c r="V28" s="88"/>
      <c r="W28" s="88"/>
      <c r="X28" s="115"/>
      <c r="Y28" s="87"/>
      <c r="Z28" s="89"/>
      <c r="AA28" s="87"/>
      <c r="AB28" s="88"/>
      <c r="AC28" s="90"/>
      <c r="AD28" s="90"/>
      <c r="AE28" s="88"/>
      <c r="AF28" s="91"/>
      <c r="AG28" s="53" t="str">
        <f t="shared" si="0"/>
        <v/>
      </c>
      <c r="AH28" s="68" t="str">
        <f>IF(ISERROR(VLOOKUP(AG28,K_Dat!$E$5:$F$10,2,1)),"",VLOOKUP(AG28,K_Dat!$E$5:$F$10,2,1))</f>
        <v/>
      </c>
    </row>
    <row r="29" spans="1:34" ht="15" customHeight="1" x14ac:dyDescent="0.25">
      <c r="A29" s="66">
        <v>17</v>
      </c>
      <c r="B29" s="74"/>
      <c r="C29" s="119"/>
      <c r="D29" s="87"/>
      <c r="E29" s="88"/>
      <c r="F29" s="88"/>
      <c r="G29" s="88"/>
      <c r="H29" s="88"/>
      <c r="I29" s="88"/>
      <c r="J29" s="88"/>
      <c r="K29" s="88"/>
      <c r="L29" s="88"/>
      <c r="M29" s="89"/>
      <c r="N29" s="87"/>
      <c r="O29" s="88"/>
      <c r="P29" s="88"/>
      <c r="Q29" s="88"/>
      <c r="R29" s="88"/>
      <c r="S29" s="89"/>
      <c r="T29" s="87"/>
      <c r="U29" s="88"/>
      <c r="V29" s="88"/>
      <c r="W29" s="88"/>
      <c r="X29" s="115"/>
      <c r="Y29" s="87"/>
      <c r="Z29" s="89"/>
      <c r="AA29" s="87"/>
      <c r="AB29" s="88"/>
      <c r="AC29" s="90"/>
      <c r="AD29" s="90"/>
      <c r="AE29" s="88"/>
      <c r="AF29" s="91"/>
      <c r="AG29" s="54" t="str">
        <f t="shared" si="0"/>
        <v/>
      </c>
      <c r="AH29" s="69" t="str">
        <f>IF(ISERROR(VLOOKUP(AG29,K_Dat!$E$5:$F$10,2,1)),"",VLOOKUP(AG29,K_Dat!$E$5:$F$10,2,1))</f>
        <v/>
      </c>
    </row>
    <row r="30" spans="1:34" ht="15" customHeight="1" x14ac:dyDescent="0.25">
      <c r="A30" s="66">
        <v>18</v>
      </c>
      <c r="B30" s="74"/>
      <c r="C30" s="119"/>
      <c r="D30" s="87"/>
      <c r="E30" s="88"/>
      <c r="F30" s="88"/>
      <c r="G30" s="88"/>
      <c r="H30" s="88"/>
      <c r="I30" s="88"/>
      <c r="J30" s="88"/>
      <c r="K30" s="88"/>
      <c r="L30" s="88"/>
      <c r="M30" s="89"/>
      <c r="N30" s="87"/>
      <c r="O30" s="88"/>
      <c r="P30" s="88"/>
      <c r="Q30" s="88"/>
      <c r="R30" s="88"/>
      <c r="S30" s="89"/>
      <c r="T30" s="87"/>
      <c r="U30" s="88"/>
      <c r="V30" s="88"/>
      <c r="W30" s="88"/>
      <c r="X30" s="115"/>
      <c r="Y30" s="87"/>
      <c r="Z30" s="89"/>
      <c r="AA30" s="87"/>
      <c r="AB30" s="88"/>
      <c r="AC30" s="90"/>
      <c r="AD30" s="90"/>
      <c r="AE30" s="88"/>
      <c r="AF30" s="91"/>
      <c r="AG30" s="54" t="str">
        <f t="shared" si="0"/>
        <v/>
      </c>
      <c r="AH30" s="69" t="str">
        <f>IF(ISERROR(VLOOKUP(AG30,K_Dat!$E$5:$F$10,2,1)),"",VLOOKUP(AG30,K_Dat!$E$5:$F$10,2,1))</f>
        <v/>
      </c>
    </row>
    <row r="31" spans="1:34" ht="15" customHeight="1" x14ac:dyDescent="0.25">
      <c r="A31" s="66">
        <v>19</v>
      </c>
      <c r="B31" s="74"/>
      <c r="C31" s="119"/>
      <c r="D31" s="87"/>
      <c r="E31" s="88"/>
      <c r="F31" s="88"/>
      <c r="G31" s="88"/>
      <c r="H31" s="88"/>
      <c r="I31" s="88"/>
      <c r="J31" s="88"/>
      <c r="K31" s="88"/>
      <c r="L31" s="88"/>
      <c r="M31" s="89"/>
      <c r="N31" s="87"/>
      <c r="O31" s="88"/>
      <c r="P31" s="88"/>
      <c r="Q31" s="88"/>
      <c r="R31" s="88"/>
      <c r="S31" s="89"/>
      <c r="T31" s="87"/>
      <c r="U31" s="88"/>
      <c r="V31" s="88"/>
      <c r="W31" s="88"/>
      <c r="X31" s="115"/>
      <c r="Y31" s="87"/>
      <c r="Z31" s="89"/>
      <c r="AA31" s="87"/>
      <c r="AB31" s="88"/>
      <c r="AC31" s="90"/>
      <c r="AD31" s="90"/>
      <c r="AE31" s="88"/>
      <c r="AF31" s="91"/>
      <c r="AG31" s="54" t="str">
        <f t="shared" si="0"/>
        <v/>
      </c>
      <c r="AH31" s="69" t="str">
        <f>IF(ISERROR(VLOOKUP(AG31,K_Dat!$E$5:$F$10,2,1)),"",VLOOKUP(AG31,K_Dat!$E$5:$F$10,2,1))</f>
        <v/>
      </c>
    </row>
    <row r="32" spans="1:34" ht="15" customHeight="1" x14ac:dyDescent="0.25">
      <c r="A32" s="67">
        <v>20</v>
      </c>
      <c r="B32" s="80"/>
      <c r="C32" s="118"/>
      <c r="D32" s="81"/>
      <c r="E32" s="82"/>
      <c r="F32" s="82"/>
      <c r="G32" s="82"/>
      <c r="H32" s="82"/>
      <c r="I32" s="82"/>
      <c r="J32" s="82"/>
      <c r="K32" s="82"/>
      <c r="L32" s="82"/>
      <c r="M32" s="83"/>
      <c r="N32" s="81"/>
      <c r="O32" s="82"/>
      <c r="P32" s="82"/>
      <c r="Q32" s="82"/>
      <c r="R32" s="82"/>
      <c r="S32" s="83"/>
      <c r="T32" s="81"/>
      <c r="U32" s="82"/>
      <c r="V32" s="82"/>
      <c r="W32" s="82"/>
      <c r="X32" s="114"/>
      <c r="Y32" s="81"/>
      <c r="Z32" s="83"/>
      <c r="AA32" s="81"/>
      <c r="AB32" s="82"/>
      <c r="AC32" s="84"/>
      <c r="AD32" s="84"/>
      <c r="AE32" s="82"/>
      <c r="AF32" s="85"/>
      <c r="AG32" s="55" t="str">
        <f t="shared" si="0"/>
        <v/>
      </c>
      <c r="AH32" s="70" t="str">
        <f>IF(ISERROR(VLOOKUP(AG32,K_Dat!$E$5:$F$10,2,1)),"",VLOOKUP(AG32,K_Dat!$E$5:$F$10,2,1))</f>
        <v/>
      </c>
    </row>
    <row r="33" spans="1:34" ht="15" customHeight="1" x14ac:dyDescent="0.25">
      <c r="A33" s="65">
        <v>21</v>
      </c>
      <c r="B33" s="86"/>
      <c r="C33" s="119"/>
      <c r="D33" s="87"/>
      <c r="E33" s="88"/>
      <c r="F33" s="88"/>
      <c r="G33" s="88"/>
      <c r="H33" s="88"/>
      <c r="I33" s="88"/>
      <c r="J33" s="88"/>
      <c r="K33" s="88"/>
      <c r="L33" s="88"/>
      <c r="M33" s="89"/>
      <c r="N33" s="87"/>
      <c r="O33" s="88"/>
      <c r="P33" s="88"/>
      <c r="Q33" s="88"/>
      <c r="R33" s="88"/>
      <c r="S33" s="89"/>
      <c r="T33" s="87"/>
      <c r="U33" s="88"/>
      <c r="V33" s="88"/>
      <c r="W33" s="88"/>
      <c r="X33" s="115"/>
      <c r="Y33" s="87"/>
      <c r="Z33" s="89"/>
      <c r="AA33" s="87"/>
      <c r="AB33" s="88"/>
      <c r="AC33" s="90"/>
      <c r="AD33" s="90"/>
      <c r="AE33" s="88"/>
      <c r="AF33" s="91"/>
      <c r="AG33" s="53" t="str">
        <f t="shared" si="0"/>
        <v/>
      </c>
      <c r="AH33" s="68" t="str">
        <f>IF(ISERROR(VLOOKUP(AG33,K_Dat!$E$5:$F$10,2,1)),"",VLOOKUP(AG33,K_Dat!$E$5:$F$10,2,1))</f>
        <v/>
      </c>
    </row>
    <row r="34" spans="1:34" ht="15" customHeight="1" x14ac:dyDescent="0.25">
      <c r="A34" s="66">
        <v>22</v>
      </c>
      <c r="B34" s="74"/>
      <c r="C34" s="117"/>
      <c r="D34" s="75"/>
      <c r="E34" s="76"/>
      <c r="F34" s="76"/>
      <c r="G34" s="76"/>
      <c r="H34" s="76"/>
      <c r="I34" s="76"/>
      <c r="J34" s="76"/>
      <c r="K34" s="76"/>
      <c r="L34" s="76"/>
      <c r="M34" s="77"/>
      <c r="N34" s="75"/>
      <c r="O34" s="76"/>
      <c r="P34" s="76"/>
      <c r="Q34" s="76"/>
      <c r="R34" s="76"/>
      <c r="S34" s="77"/>
      <c r="T34" s="75"/>
      <c r="U34" s="76"/>
      <c r="V34" s="76"/>
      <c r="W34" s="76"/>
      <c r="X34" s="113"/>
      <c r="Y34" s="75"/>
      <c r="Z34" s="77"/>
      <c r="AA34" s="75"/>
      <c r="AB34" s="76"/>
      <c r="AC34" s="78"/>
      <c r="AD34" s="78"/>
      <c r="AE34" s="76"/>
      <c r="AF34" s="79"/>
      <c r="AG34" s="54" t="str">
        <f t="shared" si="0"/>
        <v/>
      </c>
      <c r="AH34" s="69" t="str">
        <f>IF(ISERROR(VLOOKUP(AG34,K_Dat!$E$5:$F$10,2,1)),"",VLOOKUP(AG34,K_Dat!$E$5:$F$10,2,1))</f>
        <v/>
      </c>
    </row>
    <row r="35" spans="1:34" ht="15" customHeight="1" x14ac:dyDescent="0.25">
      <c r="A35" s="66">
        <v>23</v>
      </c>
      <c r="B35" s="74"/>
      <c r="C35" s="117"/>
      <c r="D35" s="75"/>
      <c r="E35" s="76"/>
      <c r="F35" s="76"/>
      <c r="G35" s="76"/>
      <c r="H35" s="76"/>
      <c r="I35" s="76"/>
      <c r="J35" s="76"/>
      <c r="K35" s="76"/>
      <c r="L35" s="76"/>
      <c r="M35" s="77"/>
      <c r="N35" s="75"/>
      <c r="O35" s="76"/>
      <c r="P35" s="76"/>
      <c r="Q35" s="76"/>
      <c r="R35" s="76"/>
      <c r="S35" s="77"/>
      <c r="T35" s="75"/>
      <c r="U35" s="76"/>
      <c r="V35" s="76"/>
      <c r="W35" s="76"/>
      <c r="X35" s="113"/>
      <c r="Y35" s="75"/>
      <c r="Z35" s="77"/>
      <c r="AA35" s="75"/>
      <c r="AB35" s="76"/>
      <c r="AC35" s="78"/>
      <c r="AD35" s="78"/>
      <c r="AE35" s="76"/>
      <c r="AF35" s="79"/>
      <c r="AG35" s="54" t="str">
        <f t="shared" si="0"/>
        <v/>
      </c>
      <c r="AH35" s="69" t="str">
        <f>IF(ISERROR(VLOOKUP(AG35,K_Dat!$E$5:$F$10,2,1)),"",VLOOKUP(AG35,K_Dat!$E$5:$F$10,2,1))</f>
        <v/>
      </c>
    </row>
    <row r="36" spans="1:34" ht="15" customHeight="1" x14ac:dyDescent="0.25">
      <c r="A36" s="66">
        <v>24</v>
      </c>
      <c r="B36" s="74"/>
      <c r="C36" s="117"/>
      <c r="D36" s="75"/>
      <c r="E36" s="76"/>
      <c r="F36" s="76"/>
      <c r="G36" s="76"/>
      <c r="H36" s="76"/>
      <c r="I36" s="76"/>
      <c r="J36" s="76"/>
      <c r="K36" s="76"/>
      <c r="L36" s="76"/>
      <c r="M36" s="77"/>
      <c r="N36" s="75"/>
      <c r="O36" s="76"/>
      <c r="P36" s="76"/>
      <c r="Q36" s="76"/>
      <c r="R36" s="76"/>
      <c r="S36" s="77"/>
      <c r="T36" s="75"/>
      <c r="U36" s="76"/>
      <c r="V36" s="76"/>
      <c r="W36" s="76"/>
      <c r="X36" s="113"/>
      <c r="Y36" s="75"/>
      <c r="Z36" s="77"/>
      <c r="AA36" s="75"/>
      <c r="AB36" s="76"/>
      <c r="AC36" s="78"/>
      <c r="AD36" s="78"/>
      <c r="AE36" s="76"/>
      <c r="AF36" s="79"/>
      <c r="AG36" s="54" t="str">
        <f t="shared" si="0"/>
        <v/>
      </c>
      <c r="AH36" s="69" t="str">
        <f>IF(ISERROR(VLOOKUP(AG36,K_Dat!$E$5:$F$10,2,1)),"",VLOOKUP(AG36,K_Dat!$E$5:$F$10,2,1))</f>
        <v/>
      </c>
    </row>
    <row r="37" spans="1:34" ht="15" customHeight="1" x14ac:dyDescent="0.25">
      <c r="A37" s="67">
        <v>25</v>
      </c>
      <c r="B37" s="80"/>
      <c r="C37" s="118"/>
      <c r="D37" s="81"/>
      <c r="E37" s="82"/>
      <c r="F37" s="82"/>
      <c r="G37" s="82"/>
      <c r="H37" s="82"/>
      <c r="I37" s="82"/>
      <c r="J37" s="82"/>
      <c r="K37" s="82"/>
      <c r="L37" s="82"/>
      <c r="M37" s="83"/>
      <c r="N37" s="81"/>
      <c r="O37" s="82"/>
      <c r="P37" s="82"/>
      <c r="Q37" s="82"/>
      <c r="R37" s="82"/>
      <c r="S37" s="83"/>
      <c r="T37" s="81"/>
      <c r="U37" s="82"/>
      <c r="V37" s="82"/>
      <c r="W37" s="82"/>
      <c r="X37" s="114"/>
      <c r="Y37" s="81"/>
      <c r="Z37" s="83"/>
      <c r="AA37" s="81"/>
      <c r="AB37" s="82"/>
      <c r="AC37" s="84"/>
      <c r="AD37" s="84"/>
      <c r="AE37" s="82"/>
      <c r="AF37" s="85"/>
      <c r="AG37" s="55" t="str">
        <f t="shared" si="0"/>
        <v/>
      </c>
      <c r="AH37" s="70" t="str">
        <f>IF(ISERROR(VLOOKUP(AG37,K_Dat!$E$5:$F$10,2,1)),"",VLOOKUP(AG37,K_Dat!$E$5:$F$10,2,1))</f>
        <v/>
      </c>
    </row>
    <row r="38" spans="1:34" ht="15" customHeight="1" x14ac:dyDescent="0.25">
      <c r="A38" s="65">
        <v>26</v>
      </c>
      <c r="B38" s="86"/>
      <c r="C38" s="119"/>
      <c r="D38" s="87"/>
      <c r="E38" s="88"/>
      <c r="F38" s="88"/>
      <c r="G38" s="88"/>
      <c r="H38" s="88"/>
      <c r="I38" s="88"/>
      <c r="J38" s="88"/>
      <c r="K38" s="88"/>
      <c r="L38" s="88"/>
      <c r="M38" s="89"/>
      <c r="N38" s="87"/>
      <c r="O38" s="88"/>
      <c r="P38" s="88"/>
      <c r="Q38" s="88"/>
      <c r="R38" s="88"/>
      <c r="S38" s="89"/>
      <c r="T38" s="87"/>
      <c r="U38" s="88"/>
      <c r="V38" s="88"/>
      <c r="W38" s="88"/>
      <c r="X38" s="115"/>
      <c r="Y38" s="87"/>
      <c r="Z38" s="89"/>
      <c r="AA38" s="87"/>
      <c r="AB38" s="88"/>
      <c r="AC38" s="90"/>
      <c r="AD38" s="90"/>
      <c r="AE38" s="88"/>
      <c r="AF38" s="91"/>
      <c r="AG38" s="53" t="str">
        <f t="shared" si="0"/>
        <v/>
      </c>
      <c r="AH38" s="68" t="str">
        <f>IF(ISERROR(VLOOKUP(AG38,K_Dat!$E$5:$F$10,2,1)),"",VLOOKUP(AG38,K_Dat!$E$5:$F$10,2,1))</f>
        <v/>
      </c>
    </row>
    <row r="39" spans="1:34" ht="15" customHeight="1" x14ac:dyDescent="0.25">
      <c r="A39" s="66">
        <v>27</v>
      </c>
      <c r="B39" s="74"/>
      <c r="C39" s="117"/>
      <c r="D39" s="75"/>
      <c r="E39" s="76"/>
      <c r="F39" s="76"/>
      <c r="G39" s="76"/>
      <c r="H39" s="76"/>
      <c r="I39" s="76"/>
      <c r="J39" s="76"/>
      <c r="K39" s="76"/>
      <c r="L39" s="76"/>
      <c r="M39" s="77"/>
      <c r="N39" s="75"/>
      <c r="O39" s="76"/>
      <c r="P39" s="76"/>
      <c r="Q39" s="76"/>
      <c r="R39" s="76"/>
      <c r="S39" s="77"/>
      <c r="T39" s="75"/>
      <c r="U39" s="76"/>
      <c r="V39" s="76"/>
      <c r="W39" s="76"/>
      <c r="X39" s="113"/>
      <c r="Y39" s="75"/>
      <c r="Z39" s="77"/>
      <c r="AA39" s="75"/>
      <c r="AB39" s="76"/>
      <c r="AC39" s="78"/>
      <c r="AD39" s="78"/>
      <c r="AE39" s="76"/>
      <c r="AF39" s="79"/>
      <c r="AG39" s="54" t="str">
        <f t="shared" si="0"/>
        <v/>
      </c>
      <c r="AH39" s="69" t="str">
        <f>IF(ISERROR(VLOOKUP(AG39,K_Dat!$E$5:$F$10,2,1)),"",VLOOKUP(AG39,K_Dat!$E$5:$F$10,2,1))</f>
        <v/>
      </c>
    </row>
    <row r="40" spans="1:34" ht="15" customHeight="1" x14ac:dyDescent="0.25">
      <c r="A40" s="66">
        <v>28</v>
      </c>
      <c r="B40" s="74"/>
      <c r="C40" s="117"/>
      <c r="D40" s="75"/>
      <c r="E40" s="76"/>
      <c r="F40" s="76"/>
      <c r="G40" s="76"/>
      <c r="H40" s="76"/>
      <c r="I40" s="76"/>
      <c r="J40" s="76"/>
      <c r="K40" s="76"/>
      <c r="L40" s="76"/>
      <c r="M40" s="77"/>
      <c r="N40" s="75"/>
      <c r="O40" s="76"/>
      <c r="P40" s="76"/>
      <c r="Q40" s="76"/>
      <c r="R40" s="76"/>
      <c r="S40" s="77"/>
      <c r="T40" s="75"/>
      <c r="U40" s="76"/>
      <c r="V40" s="76"/>
      <c r="W40" s="76"/>
      <c r="X40" s="113"/>
      <c r="Y40" s="75"/>
      <c r="Z40" s="77"/>
      <c r="AA40" s="75"/>
      <c r="AB40" s="76"/>
      <c r="AC40" s="78"/>
      <c r="AD40" s="78"/>
      <c r="AE40" s="76"/>
      <c r="AF40" s="79"/>
      <c r="AG40" s="54" t="str">
        <f t="shared" si="0"/>
        <v/>
      </c>
      <c r="AH40" s="69" t="str">
        <f>IF(ISERROR(VLOOKUP(AG40,K_Dat!$E$5:$F$10,2,1)),"",VLOOKUP(AG40,K_Dat!$E$5:$F$10,2,1))</f>
        <v/>
      </c>
    </row>
    <row r="41" spans="1:34" ht="15" customHeight="1" x14ac:dyDescent="0.25">
      <c r="A41" s="66">
        <v>29</v>
      </c>
      <c r="B41" s="74"/>
      <c r="C41" s="117"/>
      <c r="D41" s="75"/>
      <c r="E41" s="76"/>
      <c r="F41" s="76"/>
      <c r="G41" s="76"/>
      <c r="H41" s="76"/>
      <c r="I41" s="76"/>
      <c r="J41" s="76"/>
      <c r="K41" s="76"/>
      <c r="L41" s="76"/>
      <c r="M41" s="77"/>
      <c r="N41" s="75"/>
      <c r="O41" s="76"/>
      <c r="P41" s="76"/>
      <c r="Q41" s="76"/>
      <c r="R41" s="76"/>
      <c r="S41" s="77"/>
      <c r="T41" s="75"/>
      <c r="U41" s="76"/>
      <c r="V41" s="76"/>
      <c r="W41" s="76"/>
      <c r="X41" s="113"/>
      <c r="Y41" s="75"/>
      <c r="Z41" s="77"/>
      <c r="AA41" s="75"/>
      <c r="AB41" s="76"/>
      <c r="AC41" s="78"/>
      <c r="AD41" s="78"/>
      <c r="AE41" s="76"/>
      <c r="AF41" s="79"/>
      <c r="AG41" s="54" t="str">
        <f t="shared" si="0"/>
        <v/>
      </c>
      <c r="AH41" s="69" t="str">
        <f>IF(ISERROR(VLOOKUP(AG41,K_Dat!$E$5:$F$10,2,1)),"",VLOOKUP(AG41,K_Dat!$E$5:$F$10,2,1))</f>
        <v/>
      </c>
    </row>
    <row r="42" spans="1:34" ht="15" customHeight="1" thickBot="1" x14ac:dyDescent="0.3">
      <c r="A42" s="67">
        <v>30</v>
      </c>
      <c r="B42" s="92"/>
      <c r="C42" s="120"/>
      <c r="D42" s="93"/>
      <c r="E42" s="94"/>
      <c r="F42" s="94"/>
      <c r="G42" s="94"/>
      <c r="H42" s="94"/>
      <c r="I42" s="94"/>
      <c r="J42" s="94"/>
      <c r="K42" s="94"/>
      <c r="L42" s="94"/>
      <c r="M42" s="95"/>
      <c r="N42" s="93"/>
      <c r="O42" s="94"/>
      <c r="P42" s="94"/>
      <c r="Q42" s="94"/>
      <c r="R42" s="94"/>
      <c r="S42" s="95"/>
      <c r="T42" s="93"/>
      <c r="U42" s="94"/>
      <c r="V42" s="94"/>
      <c r="W42" s="94"/>
      <c r="X42" s="116"/>
      <c r="Y42" s="93"/>
      <c r="Z42" s="95"/>
      <c r="AA42" s="93"/>
      <c r="AB42" s="94"/>
      <c r="AC42" s="96"/>
      <c r="AD42" s="96"/>
      <c r="AE42" s="94"/>
      <c r="AF42" s="97"/>
      <c r="AG42" s="55" t="str">
        <f t="shared" si="0"/>
        <v/>
      </c>
      <c r="AH42" s="70" t="str">
        <f>IF(ISERROR(VLOOKUP(AG42,K_Dat!$E$5:$F$10,2,1)),"",VLOOKUP(AG42,K_Dat!$E$5:$F$10,2,1))</f>
        <v/>
      </c>
    </row>
    <row r="43" spans="1:34" ht="15" customHeight="1" thickTop="1" x14ac:dyDescent="0.25">
      <c r="A43" s="269" t="s">
        <v>7</v>
      </c>
      <c r="B43" s="269"/>
      <c r="C43" s="270"/>
      <c r="D43" s="56" t="str">
        <f>IF(COUNTBLANK(D13:D42)=30,"",SUM(D13:D42))</f>
        <v/>
      </c>
      <c r="E43" s="57" t="str">
        <f t="shared" ref="E43:AF43" si="1">IF(COUNTBLANK(E13:E42)=30,"",SUM(E13:E42))</f>
        <v/>
      </c>
      <c r="F43" s="57" t="str">
        <f t="shared" si="1"/>
        <v/>
      </c>
      <c r="G43" s="57" t="str">
        <f t="shared" si="1"/>
        <v/>
      </c>
      <c r="H43" s="57" t="str">
        <f t="shared" si="1"/>
        <v/>
      </c>
      <c r="I43" s="57" t="str">
        <f t="shared" si="1"/>
        <v/>
      </c>
      <c r="J43" s="57" t="str">
        <f t="shared" si="1"/>
        <v/>
      </c>
      <c r="K43" s="57" t="str">
        <f t="shared" si="1"/>
        <v/>
      </c>
      <c r="L43" s="57" t="str">
        <f t="shared" ref="L43:AD43" si="2">IF(COUNTBLANK(L13:L42)=30,"",SUM(L13:L42))</f>
        <v/>
      </c>
      <c r="M43" s="58" t="str">
        <f t="shared" si="2"/>
        <v/>
      </c>
      <c r="N43" s="56" t="str">
        <f t="shared" si="2"/>
        <v/>
      </c>
      <c r="O43" s="57" t="str">
        <f t="shared" si="2"/>
        <v/>
      </c>
      <c r="P43" s="57" t="str">
        <f t="shared" si="2"/>
        <v/>
      </c>
      <c r="Q43" s="57" t="str">
        <f t="shared" si="2"/>
        <v/>
      </c>
      <c r="R43" s="57" t="str">
        <f t="shared" si="2"/>
        <v/>
      </c>
      <c r="S43" s="58" t="str">
        <f t="shared" si="2"/>
        <v/>
      </c>
      <c r="T43" s="56" t="str">
        <f t="shared" si="2"/>
        <v/>
      </c>
      <c r="U43" s="57" t="str">
        <f t="shared" si="2"/>
        <v/>
      </c>
      <c r="V43" s="57" t="str">
        <f t="shared" si="2"/>
        <v/>
      </c>
      <c r="W43" s="57" t="str">
        <f t="shared" si="2"/>
        <v/>
      </c>
      <c r="X43" s="252" t="str">
        <f t="shared" si="2"/>
        <v/>
      </c>
      <c r="Y43" s="56" t="str">
        <f t="shared" si="2"/>
        <v/>
      </c>
      <c r="Z43" s="58" t="str">
        <f t="shared" si="2"/>
        <v/>
      </c>
      <c r="AA43" s="56" t="str">
        <f t="shared" si="2"/>
        <v/>
      </c>
      <c r="AB43" s="57" t="str">
        <f t="shared" si="2"/>
        <v/>
      </c>
      <c r="AC43" s="57" t="str">
        <f t="shared" si="2"/>
        <v/>
      </c>
      <c r="AD43" s="57" t="str">
        <f t="shared" si="2"/>
        <v/>
      </c>
      <c r="AE43" s="57" t="str">
        <f t="shared" si="1"/>
        <v/>
      </c>
      <c r="AF43" s="58" t="str">
        <f t="shared" si="1"/>
        <v/>
      </c>
      <c r="AG43" s="59"/>
      <c r="AH43" s="46"/>
    </row>
    <row r="44" spans="1:34" ht="15" customHeight="1" x14ac:dyDescent="0.25">
      <c r="A44" s="271" t="s">
        <v>336</v>
      </c>
      <c r="B44" s="271"/>
      <c r="C44" s="270"/>
      <c r="D44" s="60" t="str">
        <f t="shared" ref="D44:AF44" si="3">IF(COUNTBLANK(D13:D42)=30,"",D43/(D$12*$C$2))</f>
        <v/>
      </c>
      <c r="E44" s="61" t="str">
        <f t="shared" si="3"/>
        <v/>
      </c>
      <c r="F44" s="61" t="str">
        <f t="shared" si="3"/>
        <v/>
      </c>
      <c r="G44" s="61" t="str">
        <f t="shared" si="3"/>
        <v/>
      </c>
      <c r="H44" s="61" t="str">
        <f t="shared" si="3"/>
        <v/>
      </c>
      <c r="I44" s="61" t="str">
        <f t="shared" si="3"/>
        <v/>
      </c>
      <c r="J44" s="61" t="str">
        <f t="shared" si="3"/>
        <v/>
      </c>
      <c r="K44" s="61" t="str">
        <f t="shared" si="3"/>
        <v/>
      </c>
      <c r="L44" s="61" t="str">
        <f t="shared" si="3"/>
        <v/>
      </c>
      <c r="M44" s="62" t="str">
        <f t="shared" si="3"/>
        <v/>
      </c>
      <c r="N44" s="60" t="str">
        <f t="shared" si="3"/>
        <v/>
      </c>
      <c r="O44" s="61" t="str">
        <f t="shared" si="3"/>
        <v/>
      </c>
      <c r="P44" s="61" t="str">
        <f t="shared" si="3"/>
        <v/>
      </c>
      <c r="Q44" s="61" t="str">
        <f t="shared" si="3"/>
        <v/>
      </c>
      <c r="R44" s="61" t="str">
        <f t="shared" si="3"/>
        <v/>
      </c>
      <c r="S44" s="62" t="str">
        <f t="shared" si="3"/>
        <v/>
      </c>
      <c r="T44" s="60" t="str">
        <f t="shared" si="3"/>
        <v/>
      </c>
      <c r="U44" s="61" t="str">
        <f t="shared" si="3"/>
        <v/>
      </c>
      <c r="V44" s="61" t="str">
        <f t="shared" si="3"/>
        <v/>
      </c>
      <c r="W44" s="61" t="str">
        <f t="shared" si="3"/>
        <v/>
      </c>
      <c r="X44" s="253" t="str">
        <f t="shared" si="3"/>
        <v/>
      </c>
      <c r="Y44" s="60" t="str">
        <f t="shared" si="3"/>
        <v/>
      </c>
      <c r="Z44" s="62" t="str">
        <f t="shared" si="3"/>
        <v/>
      </c>
      <c r="AA44" s="60" t="str">
        <f t="shared" si="3"/>
        <v/>
      </c>
      <c r="AB44" s="61" t="str">
        <f t="shared" si="3"/>
        <v/>
      </c>
      <c r="AC44" s="61" t="str">
        <f t="shared" si="3"/>
        <v/>
      </c>
      <c r="AD44" s="61" t="str">
        <f t="shared" si="3"/>
        <v/>
      </c>
      <c r="AE44" s="61" t="str">
        <f t="shared" si="3"/>
        <v/>
      </c>
      <c r="AF44" s="62" t="str">
        <f t="shared" si="3"/>
        <v/>
      </c>
      <c r="AG44" s="46"/>
      <c r="AH44" s="46"/>
    </row>
    <row r="45" spans="1:34" ht="6.75" customHeight="1" x14ac:dyDescent="0.25"/>
    <row r="46" spans="1:34" ht="24.75" customHeight="1" x14ac:dyDescent="0.25">
      <c r="D46" s="301" t="s">
        <v>138</v>
      </c>
      <c r="E46" s="301"/>
      <c r="F46" s="301"/>
      <c r="G46" s="301"/>
      <c r="H46" s="63">
        <v>1</v>
      </c>
      <c r="I46" s="63">
        <v>2</v>
      </c>
      <c r="J46" s="63">
        <v>3</v>
      </c>
      <c r="K46" s="63">
        <v>4</v>
      </c>
      <c r="L46" s="63">
        <v>5</v>
      </c>
      <c r="M46" s="63">
        <v>6</v>
      </c>
      <c r="N46" s="296" t="s">
        <v>10</v>
      </c>
      <c r="O46" s="297"/>
      <c r="P46" s="287" t="s">
        <v>146</v>
      </c>
      <c r="Q46" s="287"/>
      <c r="V46" s="126" t="s">
        <v>141</v>
      </c>
    </row>
    <row r="47" spans="1:34" ht="18.75" customHeight="1" x14ac:dyDescent="0.25">
      <c r="D47" s="300" t="s">
        <v>140</v>
      </c>
      <c r="E47" s="300"/>
      <c r="F47" s="300"/>
      <c r="G47" s="300"/>
      <c r="H47" s="64" t="str">
        <f t="shared" ref="H47:M47" si="4">IF(COUNTBLANK($C$13:$C$42)=30,"",IF(COUNTIF($C$13:$C$42,H$46)=0,"–",COUNTIF($C$13:$C$42,H$46)))</f>
        <v/>
      </c>
      <c r="I47" s="64" t="str">
        <f t="shared" si="4"/>
        <v/>
      </c>
      <c r="J47" s="64" t="str">
        <f t="shared" si="4"/>
        <v/>
      </c>
      <c r="K47" s="64" t="str">
        <f t="shared" si="4"/>
        <v/>
      </c>
      <c r="L47" s="64" t="str">
        <f t="shared" si="4"/>
        <v/>
      </c>
      <c r="M47" s="64" t="str">
        <f t="shared" si="4"/>
        <v/>
      </c>
      <c r="N47" s="298" t="str">
        <f>IF(COUNTBLANK(C13:C42)=30,"",AVERAGE(C13:C42))</f>
        <v/>
      </c>
      <c r="O47" s="299"/>
      <c r="P47" s="288" t="str">
        <f>IF(SUM(H48:M48)-SUM(H47:M47)=0,"–",SUM(H48:M48)-SUM(H47:M47))</f>
        <v>–</v>
      </c>
      <c r="Q47" s="289"/>
    </row>
    <row r="48" spans="1:34" ht="18.75" customHeight="1" x14ac:dyDescent="0.25">
      <c r="D48" s="300" t="s">
        <v>139</v>
      </c>
      <c r="E48" s="300"/>
      <c r="F48" s="300"/>
      <c r="G48" s="300"/>
      <c r="H48" s="64" t="str">
        <f t="shared" ref="H48:M48" si="5">IF(COUNTBLANK($AH$13:$AH$42)=30,"",IF(COUNTIF($AH$13:$AH$42,H$46)=0,"–",COUNTIF($AH$13:$AH$42,H$46)))</f>
        <v/>
      </c>
      <c r="I48" s="64" t="str">
        <f t="shared" si="5"/>
        <v/>
      </c>
      <c r="J48" s="64" t="str">
        <f t="shared" si="5"/>
        <v/>
      </c>
      <c r="K48" s="64" t="str">
        <f t="shared" si="5"/>
        <v/>
      </c>
      <c r="L48" s="64" t="str">
        <f t="shared" si="5"/>
        <v/>
      </c>
      <c r="M48" s="64" t="str">
        <f t="shared" si="5"/>
        <v/>
      </c>
      <c r="N48" s="298" t="str">
        <f>IF(COUNTBLANK(AH13:AH42)=30,"",AVERAGE(AH13:AH42))</f>
        <v/>
      </c>
      <c r="O48" s="299"/>
    </row>
  </sheetData>
  <sheetProtection sheet="1" objects="1" scenarios="1"/>
  <mergeCells count="19">
    <mergeCell ref="N46:O46"/>
    <mergeCell ref="N47:O47"/>
    <mergeCell ref="N48:O48"/>
    <mergeCell ref="D47:G47"/>
    <mergeCell ref="D46:G46"/>
    <mergeCell ref="D48:G48"/>
    <mergeCell ref="P46:Q46"/>
    <mergeCell ref="P47:Q47"/>
    <mergeCell ref="R1:X1"/>
    <mergeCell ref="AG7:AG11"/>
    <mergeCell ref="AH7:AH11"/>
    <mergeCell ref="A43:C43"/>
    <mergeCell ref="A44:C44"/>
    <mergeCell ref="F2:G2"/>
    <mergeCell ref="D2:E2"/>
    <mergeCell ref="D11:AF11"/>
    <mergeCell ref="A7:C7"/>
    <mergeCell ref="B8:C8"/>
    <mergeCell ref="A9:C11"/>
  </mergeCells>
  <conditionalFormatting sqref="D7:AF7">
    <cfRule type="cellIs" dxfId="21" priority="5" operator="equal">
      <formula>"III"</formula>
    </cfRule>
    <cfRule type="cellIs" dxfId="20" priority="6" operator="equal">
      <formula>"II"</formula>
    </cfRule>
    <cfRule type="cellIs" dxfId="19" priority="7" operator="equal">
      <formula>"I"</formula>
    </cfRule>
  </conditionalFormatting>
  <conditionalFormatting sqref="D8:AF8">
    <cfRule type="cellIs" dxfId="18" priority="1" operator="equal">
      <formula>"ZF"</formula>
    </cfRule>
    <cfRule type="cellIs" dxfId="17" priority="2" operator="equal">
      <formula>"RF"</formula>
    </cfRule>
    <cfRule type="cellIs" dxfId="16" priority="3" operator="equal">
      <formula>"DZ"</formula>
    </cfRule>
    <cfRule type="cellIs" dxfId="15" priority="4" operator="equal">
      <formula>"ZG"</formula>
    </cfRule>
  </conditionalFormatting>
  <conditionalFormatting sqref="R1:X4">
    <cfRule type="expression" dxfId="14" priority="13" stopIfTrue="1">
      <formula>#REF!</formula>
    </cfRule>
  </conditionalFormatting>
  <dataValidations count="1">
    <dataValidation type="whole" allowBlank="1" showInputMessage="1" showErrorMessage="1" errorTitle="ungültiger BE-Wert" error="Der eingegebeneWert liegt außerhalb der erreichbaren Bewertungseinheiten dieser Teilaufgabe. " sqref="D13:AF42">
      <formula1>0</formula1>
      <formula2>D$12</formula2>
    </dataValidation>
  </dataValidations>
  <printOptions horizontalCentered="1"/>
  <pageMargins left="0.31496062992125984" right="0.31496062992125984" top="0.51181102362204722" bottom="0.19685039370078741" header="0.31496062992125984" footer="0.31496062992125984"/>
  <pageSetup paperSize="9" scale="77" orientation="landscape" r:id="rId1"/>
  <ignoredErrors>
    <ignoredError sqref="D44 D43:K43 AE43:AF43 L43:AD4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4"/>
  <sheetViews>
    <sheetView showGridLines="0" showZeros="0" workbookViewId="0">
      <selection activeCell="B27" sqref="B27"/>
    </sheetView>
  </sheetViews>
  <sheetFormatPr baseColWidth="10" defaultRowHeight="15" x14ac:dyDescent="0.25"/>
  <cols>
    <col min="1" max="1" width="3.85546875" style="27" customWidth="1"/>
    <col min="2" max="3" width="40.85546875" style="3" customWidth="1"/>
    <col min="4" max="4" width="6.140625" style="4" customWidth="1"/>
    <col min="5" max="5" width="3.7109375" style="4" customWidth="1"/>
    <col min="6" max="6" width="7.85546875" style="4" customWidth="1"/>
    <col min="7" max="7" width="1.5703125" style="4" customWidth="1"/>
    <col min="8" max="11" width="7.85546875" style="4" customWidth="1"/>
    <col min="12" max="12" width="4.5703125" style="4" customWidth="1"/>
    <col min="13" max="16384" width="11.42578125" style="4"/>
  </cols>
  <sheetData>
    <row r="1" spans="1:11" ht="17.25" customHeight="1" thickBot="1" x14ac:dyDescent="0.3">
      <c r="A1" s="2" t="s">
        <v>11</v>
      </c>
      <c r="F1" s="304" t="s">
        <v>12</v>
      </c>
      <c r="G1" s="304"/>
      <c r="H1" s="304"/>
      <c r="I1" s="304"/>
      <c r="J1" s="304"/>
      <c r="K1" s="304"/>
    </row>
    <row r="2" spans="1:11" ht="60" customHeight="1" thickTop="1" x14ac:dyDescent="0.25">
      <c r="A2" s="305" t="s">
        <v>79</v>
      </c>
      <c r="B2" s="305"/>
      <c r="C2" s="305"/>
      <c r="D2" s="305"/>
      <c r="E2" s="40"/>
      <c r="F2" s="306" t="s">
        <v>13</v>
      </c>
      <c r="G2" s="307"/>
      <c r="H2" s="307"/>
      <c r="I2" s="307"/>
      <c r="J2" s="307"/>
      <c r="K2" s="308"/>
    </row>
    <row r="3" spans="1:11" ht="19.5" customHeight="1" thickBot="1" x14ac:dyDescent="0.3">
      <c r="A3" s="315" t="s">
        <v>28</v>
      </c>
      <c r="B3" s="315"/>
      <c r="C3" s="315"/>
      <c r="D3" s="315"/>
      <c r="E3" s="40"/>
      <c r="F3" s="309"/>
      <c r="G3" s="310"/>
      <c r="H3" s="310"/>
      <c r="I3" s="310"/>
      <c r="J3" s="310"/>
      <c r="K3" s="311"/>
    </row>
    <row r="4" spans="1:11" ht="15.75" customHeight="1" thickTop="1" thickBot="1" x14ac:dyDescent="0.3">
      <c r="A4" s="6"/>
      <c r="B4" s="6"/>
      <c r="C4" s="6"/>
      <c r="D4" s="6" t="s">
        <v>15</v>
      </c>
      <c r="F4" s="312"/>
      <c r="G4" s="310"/>
      <c r="H4" s="313"/>
      <c r="I4" s="313"/>
      <c r="J4" s="313"/>
      <c r="K4" s="314"/>
    </row>
    <row r="5" spans="1:11" ht="16.5" thickTop="1" thickBot="1" x14ac:dyDescent="0.3">
      <c r="A5" s="7" t="s">
        <v>16</v>
      </c>
      <c r="B5" s="316" t="s">
        <v>17</v>
      </c>
      <c r="C5" s="316"/>
      <c r="D5" s="316"/>
      <c r="E5" s="8"/>
      <c r="F5" s="9" t="s">
        <v>18</v>
      </c>
      <c r="G5" s="10"/>
      <c r="H5" s="9" t="s">
        <v>19</v>
      </c>
      <c r="I5" s="9" t="s">
        <v>20</v>
      </c>
      <c r="J5" s="9" t="s">
        <v>21</v>
      </c>
      <c r="K5" s="9" t="s">
        <v>22</v>
      </c>
    </row>
    <row r="6" spans="1:11" ht="15.75" thickTop="1" x14ac:dyDescent="0.25">
      <c r="A6" s="11"/>
      <c r="B6" s="12" t="s">
        <v>26</v>
      </c>
      <c r="C6" s="12"/>
      <c r="D6" s="13" t="str">
        <f>IF(SUM(F6:K6)=0,"",SUM(F6:K6))</f>
        <v/>
      </c>
      <c r="E6" s="14"/>
      <c r="F6" s="15" t="str">
        <f>Klasse!C2</f>
        <v/>
      </c>
      <c r="G6" s="10"/>
      <c r="H6" s="98"/>
      <c r="I6" s="99"/>
      <c r="J6" s="99"/>
      <c r="K6" s="100"/>
    </row>
    <row r="7" spans="1:11" ht="6.75" customHeight="1" x14ac:dyDescent="0.25">
      <c r="D7" s="4" t="str">
        <f t="shared" ref="D7:D34" si="0">IF(SUM(F7:K7)=0,"",SUM(F7:K7))</f>
        <v/>
      </c>
      <c r="E7" s="28"/>
      <c r="F7" s="23"/>
      <c r="G7" s="10"/>
      <c r="H7" s="101"/>
      <c r="I7" s="102"/>
      <c r="J7" s="102"/>
      <c r="K7" s="103"/>
    </row>
    <row r="8" spans="1:11" ht="31.5" customHeight="1" x14ac:dyDescent="0.25">
      <c r="A8" s="7" t="s">
        <v>23</v>
      </c>
      <c r="B8" s="302" t="s">
        <v>27</v>
      </c>
      <c r="C8" s="302"/>
      <c r="D8" s="29" t="str">
        <f t="shared" si="0"/>
        <v/>
      </c>
      <c r="E8" s="30"/>
      <c r="F8" s="23"/>
      <c r="G8" s="10"/>
      <c r="H8" s="101"/>
      <c r="I8" s="102"/>
      <c r="J8" s="102"/>
      <c r="K8" s="103"/>
    </row>
    <row r="9" spans="1:11" x14ac:dyDescent="0.25">
      <c r="B9" s="72" t="s">
        <v>80</v>
      </c>
      <c r="D9" s="13" t="str">
        <f t="shared" si="0"/>
        <v/>
      </c>
      <c r="E9" s="31"/>
      <c r="F9" s="19" t="str">
        <f>Klasse!D43</f>
        <v/>
      </c>
      <c r="G9" s="10"/>
      <c r="H9" s="104"/>
      <c r="I9" s="105"/>
      <c r="J9" s="105"/>
      <c r="K9" s="106"/>
    </row>
    <row r="10" spans="1:11" x14ac:dyDescent="0.25">
      <c r="B10" s="72" t="s">
        <v>81</v>
      </c>
      <c r="D10" s="13" t="str">
        <f t="shared" si="0"/>
        <v/>
      </c>
      <c r="E10" s="31"/>
      <c r="F10" s="19" t="str">
        <f>Klasse!E43</f>
        <v/>
      </c>
      <c r="G10" s="10"/>
      <c r="H10" s="104"/>
      <c r="I10" s="105"/>
      <c r="J10" s="105"/>
      <c r="K10" s="106"/>
    </row>
    <row r="11" spans="1:11" x14ac:dyDescent="0.25">
      <c r="B11" s="72" t="s">
        <v>82</v>
      </c>
      <c r="D11" s="13" t="str">
        <f t="shared" si="0"/>
        <v/>
      </c>
      <c r="E11" s="31"/>
      <c r="F11" s="19" t="str">
        <f>Klasse!F43</f>
        <v/>
      </c>
      <c r="G11" s="10"/>
      <c r="H11" s="104"/>
      <c r="I11" s="105"/>
      <c r="J11" s="105"/>
      <c r="K11" s="106"/>
    </row>
    <row r="12" spans="1:11" x14ac:dyDescent="0.25">
      <c r="B12" s="72" t="s">
        <v>83</v>
      </c>
      <c r="D12" s="13" t="str">
        <f t="shared" si="0"/>
        <v/>
      </c>
      <c r="E12" s="31"/>
      <c r="F12" s="19" t="str">
        <f>Klasse!G43</f>
        <v/>
      </c>
      <c r="G12" s="10"/>
      <c r="H12" s="104"/>
      <c r="I12" s="105"/>
      <c r="J12" s="105"/>
      <c r="K12" s="106"/>
    </row>
    <row r="13" spans="1:11" x14ac:dyDescent="0.25">
      <c r="B13" s="72" t="s">
        <v>84</v>
      </c>
      <c r="D13" s="13" t="str">
        <f t="shared" si="0"/>
        <v/>
      </c>
      <c r="E13" s="31"/>
      <c r="F13" s="19" t="str">
        <f>Klasse!H43</f>
        <v/>
      </c>
      <c r="G13" s="10"/>
      <c r="H13" s="104"/>
      <c r="I13" s="105"/>
      <c r="J13" s="105"/>
      <c r="K13" s="106"/>
    </row>
    <row r="14" spans="1:11" x14ac:dyDescent="0.25">
      <c r="B14" s="72" t="s">
        <v>85</v>
      </c>
      <c r="D14" s="13" t="str">
        <f t="shared" si="0"/>
        <v/>
      </c>
      <c r="E14" s="31"/>
      <c r="F14" s="19" t="str">
        <f>Klasse!I43</f>
        <v/>
      </c>
      <c r="G14" s="10"/>
      <c r="H14" s="104"/>
      <c r="I14" s="105"/>
      <c r="J14" s="105"/>
      <c r="K14" s="106"/>
    </row>
    <row r="15" spans="1:11" x14ac:dyDescent="0.25">
      <c r="B15" s="72" t="s">
        <v>86</v>
      </c>
      <c r="D15" s="13" t="str">
        <f t="shared" si="0"/>
        <v/>
      </c>
      <c r="E15" s="31"/>
      <c r="F15" s="19" t="str">
        <f>Klasse!J43</f>
        <v/>
      </c>
      <c r="G15" s="10"/>
      <c r="H15" s="104"/>
      <c r="I15" s="105"/>
      <c r="J15" s="105"/>
      <c r="K15" s="106"/>
    </row>
    <row r="16" spans="1:11" x14ac:dyDescent="0.25">
      <c r="B16" s="72" t="s">
        <v>87</v>
      </c>
      <c r="D16" s="13" t="str">
        <f t="shared" si="0"/>
        <v/>
      </c>
      <c r="E16" s="31"/>
      <c r="F16" s="19" t="str">
        <f>Klasse!K43</f>
        <v/>
      </c>
      <c r="G16" s="10"/>
      <c r="H16" s="104"/>
      <c r="I16" s="105"/>
      <c r="J16" s="105"/>
      <c r="K16" s="106"/>
    </row>
    <row r="17" spans="2:11" x14ac:dyDescent="0.25">
      <c r="B17" s="72" t="s">
        <v>88</v>
      </c>
      <c r="D17" s="13" t="str">
        <f t="shared" si="0"/>
        <v/>
      </c>
      <c r="E17" s="31"/>
      <c r="F17" s="19" t="str">
        <f>Klasse!M43</f>
        <v/>
      </c>
      <c r="G17" s="10"/>
      <c r="H17" s="104"/>
      <c r="I17" s="105"/>
      <c r="J17" s="105"/>
      <c r="K17" s="106"/>
    </row>
    <row r="18" spans="2:11" x14ac:dyDescent="0.25">
      <c r="B18" s="72" t="s">
        <v>89</v>
      </c>
      <c r="D18" s="13" t="str">
        <f t="shared" si="0"/>
        <v/>
      </c>
      <c r="E18" s="31"/>
      <c r="F18" s="19" t="str">
        <f>Klasse!N43</f>
        <v/>
      </c>
      <c r="G18" s="10"/>
      <c r="H18" s="104"/>
      <c r="I18" s="105"/>
      <c r="J18" s="105"/>
      <c r="K18" s="106"/>
    </row>
    <row r="19" spans="2:11" x14ac:dyDescent="0.25">
      <c r="B19" s="72" t="s">
        <v>90</v>
      </c>
      <c r="D19" s="13" t="str">
        <f t="shared" si="0"/>
        <v/>
      </c>
      <c r="E19" s="31"/>
      <c r="F19" s="19" t="str">
        <f>Klasse!O43</f>
        <v/>
      </c>
      <c r="G19" s="10"/>
      <c r="H19" s="104"/>
      <c r="I19" s="105"/>
      <c r="J19" s="105"/>
      <c r="K19" s="106"/>
    </row>
    <row r="20" spans="2:11" x14ac:dyDescent="0.25">
      <c r="B20" s="72" t="s">
        <v>91</v>
      </c>
      <c r="D20" s="13" t="str">
        <f t="shared" si="0"/>
        <v/>
      </c>
      <c r="E20" s="31"/>
      <c r="F20" s="19" t="str">
        <f>Klasse!R43</f>
        <v/>
      </c>
      <c r="G20" s="10"/>
      <c r="H20" s="104"/>
      <c r="I20" s="105"/>
      <c r="J20" s="105"/>
      <c r="K20" s="106"/>
    </row>
    <row r="21" spans="2:11" x14ac:dyDescent="0.25">
      <c r="B21" s="72" t="s">
        <v>92</v>
      </c>
      <c r="D21" s="13" t="str">
        <f t="shared" si="0"/>
        <v/>
      </c>
      <c r="E21" s="31"/>
      <c r="F21" s="19" t="str">
        <f>Klasse!S43</f>
        <v/>
      </c>
      <c r="G21" s="10"/>
      <c r="H21" s="104"/>
      <c r="I21" s="105"/>
      <c r="J21" s="105"/>
      <c r="K21" s="106"/>
    </row>
    <row r="22" spans="2:11" x14ac:dyDescent="0.25">
      <c r="B22" s="72" t="s">
        <v>93</v>
      </c>
      <c r="D22" s="13" t="str">
        <f t="shared" si="0"/>
        <v/>
      </c>
      <c r="E22" s="31"/>
      <c r="F22" s="19" t="str">
        <f>Klasse!T43</f>
        <v/>
      </c>
      <c r="G22" s="10"/>
      <c r="H22" s="104"/>
      <c r="I22" s="105"/>
      <c r="J22" s="105"/>
      <c r="K22" s="106"/>
    </row>
    <row r="23" spans="2:11" x14ac:dyDescent="0.25">
      <c r="B23" s="72" t="s">
        <v>94</v>
      </c>
      <c r="D23" s="13" t="str">
        <f t="shared" si="0"/>
        <v/>
      </c>
      <c r="E23" s="31"/>
      <c r="F23" s="19" t="str">
        <f>Klasse!U43</f>
        <v/>
      </c>
      <c r="G23" s="10"/>
      <c r="H23" s="104"/>
      <c r="I23" s="105"/>
      <c r="J23" s="105"/>
      <c r="K23" s="106"/>
    </row>
    <row r="24" spans="2:11" x14ac:dyDescent="0.25">
      <c r="B24" s="72" t="s">
        <v>95</v>
      </c>
      <c r="D24" s="13" t="e">
        <f t="shared" si="0"/>
        <v>#REF!</v>
      </c>
      <c r="E24" s="31"/>
      <c r="F24" s="19" t="e">
        <f>Klasse!#REF!</f>
        <v>#REF!</v>
      </c>
      <c r="G24" s="10"/>
      <c r="H24" s="104"/>
      <c r="I24" s="105"/>
      <c r="J24" s="105"/>
      <c r="K24" s="106"/>
    </row>
    <row r="25" spans="2:11" x14ac:dyDescent="0.25">
      <c r="B25" s="72" t="s">
        <v>96</v>
      </c>
      <c r="D25" s="13" t="e">
        <f t="shared" si="0"/>
        <v>#REF!</v>
      </c>
      <c r="E25" s="31"/>
      <c r="F25" s="19" t="e">
        <f>Klasse!#REF!</f>
        <v>#REF!</v>
      </c>
      <c r="G25" s="10"/>
      <c r="H25" s="104"/>
      <c r="I25" s="105"/>
      <c r="J25" s="105"/>
      <c r="K25" s="106"/>
    </row>
    <row r="26" spans="2:11" x14ac:dyDescent="0.25">
      <c r="B26" s="72" t="s">
        <v>97</v>
      </c>
      <c r="D26" s="13" t="e">
        <f t="shared" si="0"/>
        <v>#REF!</v>
      </c>
      <c r="E26" s="31"/>
      <c r="F26" s="19" t="e">
        <f>Klasse!#REF!</f>
        <v>#REF!</v>
      </c>
      <c r="G26" s="10"/>
      <c r="H26" s="104"/>
      <c r="I26" s="105"/>
      <c r="J26" s="105"/>
      <c r="K26" s="106"/>
    </row>
    <row r="27" spans="2:11" x14ac:dyDescent="0.25">
      <c r="B27" s="72" t="s">
        <v>104</v>
      </c>
      <c r="D27" s="13" t="str">
        <f t="shared" si="0"/>
        <v/>
      </c>
      <c r="E27" s="31"/>
      <c r="F27" s="19" t="str">
        <f>Klasse!V43</f>
        <v/>
      </c>
      <c r="G27" s="10"/>
      <c r="H27" s="104"/>
      <c r="I27" s="105"/>
      <c r="J27" s="105"/>
      <c r="K27" s="106"/>
    </row>
    <row r="28" spans="2:11" x14ac:dyDescent="0.25">
      <c r="B28" s="72" t="s">
        <v>105</v>
      </c>
      <c r="D28" s="13" t="str">
        <f t="shared" si="0"/>
        <v/>
      </c>
      <c r="E28" s="31"/>
      <c r="F28" s="19" t="str">
        <f>Klasse!W43</f>
        <v/>
      </c>
      <c r="G28" s="10"/>
      <c r="H28" s="104"/>
      <c r="I28" s="105"/>
      <c r="J28" s="105"/>
      <c r="K28" s="106"/>
    </row>
    <row r="29" spans="2:11" x14ac:dyDescent="0.25">
      <c r="B29" s="72" t="s">
        <v>98</v>
      </c>
      <c r="D29" s="13" t="str">
        <f t="shared" si="0"/>
        <v/>
      </c>
      <c r="E29" s="31"/>
      <c r="F29" s="19" t="str">
        <f>Klasse!X43</f>
        <v/>
      </c>
      <c r="G29" s="10"/>
      <c r="H29" s="104"/>
      <c r="I29" s="105"/>
      <c r="J29" s="105"/>
      <c r="K29" s="106"/>
    </row>
    <row r="30" spans="2:11" x14ac:dyDescent="0.25">
      <c r="B30" s="72" t="s">
        <v>99</v>
      </c>
      <c r="D30" s="13" t="str">
        <f t="shared" si="0"/>
        <v/>
      </c>
      <c r="E30" s="31"/>
      <c r="F30" s="19" t="str">
        <f>Klasse!Y43</f>
        <v/>
      </c>
      <c r="G30" s="10"/>
      <c r="H30" s="104"/>
      <c r="I30" s="105"/>
      <c r="J30" s="105"/>
      <c r="K30" s="106"/>
    </row>
    <row r="31" spans="2:11" x14ac:dyDescent="0.25">
      <c r="B31" s="72" t="s">
        <v>100</v>
      </c>
      <c r="D31" s="13" t="str">
        <f t="shared" si="0"/>
        <v/>
      </c>
      <c r="E31" s="31"/>
      <c r="F31" s="19" t="str">
        <f>Klasse!AA43</f>
        <v/>
      </c>
      <c r="G31" s="10"/>
      <c r="H31" s="104"/>
      <c r="I31" s="105"/>
      <c r="J31" s="105"/>
      <c r="K31" s="106"/>
    </row>
    <row r="32" spans="2:11" x14ac:dyDescent="0.25">
      <c r="B32" s="72" t="s">
        <v>101</v>
      </c>
      <c r="D32" s="13" t="str">
        <f t="shared" si="0"/>
        <v/>
      </c>
      <c r="E32" s="31"/>
      <c r="F32" s="19" t="str">
        <f>Klasse!AB43</f>
        <v/>
      </c>
      <c r="G32" s="10"/>
      <c r="H32" s="104"/>
      <c r="I32" s="105"/>
      <c r="J32" s="105"/>
      <c r="K32" s="106"/>
    </row>
    <row r="33" spans="1:11" x14ac:dyDescent="0.25">
      <c r="B33" s="72" t="s">
        <v>102</v>
      </c>
      <c r="D33" s="13" t="str">
        <f t="shared" si="0"/>
        <v/>
      </c>
      <c r="E33" s="31"/>
      <c r="F33" s="19" t="str">
        <f>Klasse!AE43</f>
        <v/>
      </c>
      <c r="G33" s="10"/>
      <c r="H33" s="104"/>
      <c r="I33" s="105"/>
      <c r="J33" s="105"/>
      <c r="K33" s="106"/>
    </row>
    <row r="34" spans="1:11" ht="15.75" thickBot="1" x14ac:dyDescent="0.3">
      <c r="B34" s="72" t="s">
        <v>103</v>
      </c>
      <c r="D34" s="13" t="str">
        <f t="shared" si="0"/>
        <v/>
      </c>
      <c r="E34" s="31"/>
      <c r="F34" s="32" t="str">
        <f>Klasse!AF43</f>
        <v/>
      </c>
      <c r="G34" s="10"/>
      <c r="H34" s="107"/>
      <c r="I34" s="108"/>
      <c r="J34" s="108"/>
      <c r="K34" s="109"/>
    </row>
    <row r="35" spans="1:11" ht="16.5" customHeight="1" thickTop="1" x14ac:dyDescent="0.25">
      <c r="E35" s="28"/>
    </row>
    <row r="36" spans="1:11" ht="32.25" customHeight="1" x14ac:dyDescent="0.25">
      <c r="A36" s="7" t="s">
        <v>29</v>
      </c>
      <c r="B36" s="302" t="s">
        <v>63</v>
      </c>
      <c r="C36" s="302"/>
      <c r="D36" s="302"/>
      <c r="E36" s="30"/>
    </row>
    <row r="37" spans="1:11" x14ac:dyDescent="0.25">
      <c r="B37" s="320" t="s">
        <v>30</v>
      </c>
      <c r="C37" s="320"/>
      <c r="D37" s="320"/>
      <c r="E37" s="33"/>
    </row>
    <row r="38" spans="1:11" ht="45" x14ac:dyDescent="0.25">
      <c r="A38" s="37" t="s">
        <v>50</v>
      </c>
      <c r="B38" s="36" t="s">
        <v>41</v>
      </c>
      <c r="C38" s="303" t="s">
        <v>65</v>
      </c>
      <c r="D38" s="303"/>
      <c r="E38" s="33"/>
    </row>
    <row r="39" spans="1:11" ht="36.75" customHeight="1" x14ac:dyDescent="0.25">
      <c r="A39" s="37" t="s">
        <v>51</v>
      </c>
      <c r="B39" s="36" t="s">
        <v>40</v>
      </c>
      <c r="C39" s="318" t="s">
        <v>62</v>
      </c>
      <c r="D39" s="318"/>
      <c r="E39" s="33"/>
    </row>
    <row r="40" spans="1:11" x14ac:dyDescent="0.25">
      <c r="A40" s="37"/>
      <c r="B40" s="318" t="s">
        <v>43</v>
      </c>
      <c r="C40" s="318"/>
      <c r="D40" s="41"/>
      <c r="E40" s="33"/>
    </row>
    <row r="41" spans="1:11" ht="165" customHeight="1" x14ac:dyDescent="0.25">
      <c r="A41" s="37"/>
      <c r="B41" s="324"/>
      <c r="C41" s="325"/>
      <c r="D41" s="326"/>
      <c r="E41" s="33"/>
    </row>
    <row r="42" spans="1:11" ht="10.5" customHeight="1" x14ac:dyDescent="0.25">
      <c r="A42" s="37"/>
      <c r="B42" s="36"/>
      <c r="C42" s="39"/>
      <c r="D42" s="39"/>
      <c r="E42" s="33"/>
    </row>
    <row r="43" spans="1:11" ht="31.5" customHeight="1" x14ac:dyDescent="0.25">
      <c r="A43" s="34"/>
      <c r="B43" s="319" t="s">
        <v>42</v>
      </c>
      <c r="C43" s="319"/>
      <c r="D43" s="319"/>
      <c r="E43" s="33"/>
    </row>
    <row r="44" spans="1:11" ht="60" x14ac:dyDescent="0.25">
      <c r="A44" s="37" t="s">
        <v>52</v>
      </c>
      <c r="B44" s="36" t="s">
        <v>31</v>
      </c>
      <c r="C44" s="303" t="s">
        <v>44</v>
      </c>
      <c r="D44" s="303"/>
    </row>
    <row r="45" spans="1:11" ht="60" x14ac:dyDescent="0.25">
      <c r="A45" s="37" t="s">
        <v>53</v>
      </c>
      <c r="B45" s="41" t="s">
        <v>32</v>
      </c>
      <c r="C45" s="303" t="s">
        <v>44</v>
      </c>
      <c r="D45" s="303"/>
    </row>
    <row r="46" spans="1:11" ht="45" x14ac:dyDescent="0.25">
      <c r="A46" s="37" t="s">
        <v>54</v>
      </c>
      <c r="B46" s="41" t="s">
        <v>33</v>
      </c>
      <c r="C46" s="303" t="s">
        <v>44</v>
      </c>
      <c r="D46" s="303"/>
    </row>
    <row r="47" spans="1:11" ht="45" x14ac:dyDescent="0.25">
      <c r="A47" s="37" t="s">
        <v>55</v>
      </c>
      <c r="B47" s="41" t="s">
        <v>34</v>
      </c>
      <c r="C47" s="303" t="s">
        <v>44</v>
      </c>
      <c r="D47" s="303"/>
    </row>
    <row r="48" spans="1:11" ht="30" x14ac:dyDescent="0.25">
      <c r="A48" s="37" t="s">
        <v>56</v>
      </c>
      <c r="B48" s="41" t="s">
        <v>35</v>
      </c>
      <c r="C48" s="303" t="s">
        <v>44</v>
      </c>
      <c r="D48" s="303"/>
    </row>
    <row r="49" spans="1:4" ht="45" x14ac:dyDescent="0.25">
      <c r="A49" s="37" t="s">
        <v>57</v>
      </c>
      <c r="B49" s="41" t="s">
        <v>36</v>
      </c>
      <c r="C49" s="303" t="s">
        <v>44</v>
      </c>
      <c r="D49" s="303"/>
    </row>
    <row r="50" spans="1:4" ht="60" x14ac:dyDescent="0.25">
      <c r="A50" s="37" t="s">
        <v>58</v>
      </c>
      <c r="B50" s="41" t="s">
        <v>37</v>
      </c>
      <c r="C50" s="303" t="s">
        <v>44</v>
      </c>
      <c r="D50" s="303"/>
    </row>
    <row r="51" spans="1:4" ht="45" x14ac:dyDescent="0.25">
      <c r="A51" s="37" t="s">
        <v>59</v>
      </c>
      <c r="B51" s="41" t="s">
        <v>38</v>
      </c>
      <c r="C51" s="303" t="s">
        <v>44</v>
      </c>
      <c r="D51" s="303"/>
    </row>
    <row r="52" spans="1:4" ht="45" x14ac:dyDescent="0.25">
      <c r="A52" s="37" t="s">
        <v>60</v>
      </c>
      <c r="B52" s="41" t="s">
        <v>39</v>
      </c>
      <c r="C52" s="303" t="s">
        <v>44</v>
      </c>
      <c r="D52" s="303"/>
    </row>
    <row r="53" spans="1:4" ht="19.5" customHeight="1" x14ac:dyDescent="0.25">
      <c r="A53" s="38" t="s">
        <v>61</v>
      </c>
      <c r="B53" s="317" t="s">
        <v>64</v>
      </c>
      <c r="C53" s="317"/>
    </row>
    <row r="54" spans="1:4" ht="280.5" customHeight="1" x14ac:dyDescent="0.25">
      <c r="B54" s="321"/>
      <c r="C54" s="322"/>
      <c r="D54" s="323"/>
    </row>
  </sheetData>
  <sheetProtection sheet="1" objects="1" scenarios="1"/>
  <mergeCells count="24">
    <mergeCell ref="B53:C53"/>
    <mergeCell ref="C39:D39"/>
    <mergeCell ref="B43:D43"/>
    <mergeCell ref="B37:D37"/>
    <mergeCell ref="B54:D54"/>
    <mergeCell ref="C48:D48"/>
    <mergeCell ref="C49:D49"/>
    <mergeCell ref="C50:D50"/>
    <mergeCell ref="C38:D38"/>
    <mergeCell ref="B40:C40"/>
    <mergeCell ref="B41:D41"/>
    <mergeCell ref="C51:D51"/>
    <mergeCell ref="C52:D52"/>
    <mergeCell ref="C47:D47"/>
    <mergeCell ref="F1:K1"/>
    <mergeCell ref="A2:D2"/>
    <mergeCell ref="F2:K4"/>
    <mergeCell ref="A3:D3"/>
    <mergeCell ref="B5:D5"/>
    <mergeCell ref="B8:C8"/>
    <mergeCell ref="B36:D36"/>
    <mergeCell ref="C44:D44"/>
    <mergeCell ref="C45:D45"/>
    <mergeCell ref="C46:D46"/>
  </mergeCells>
  <pageMargins left="0.70866141732283472" right="0.31496062992125984" top="0.31496062992125984" bottom="0.31496062992125984" header="0.31496062992125984" footer="0.31496062992125984"/>
  <pageSetup paperSize="9" orientation="portrait" r:id="rId1"/>
  <rowBreaks count="1" manualBreakCount="1">
    <brk id="4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60"/>
  <sheetViews>
    <sheetView showGridLines="0" zoomScaleNormal="100" workbookViewId="0">
      <selection activeCell="D8" sqref="D8:D9"/>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48" t="s">
        <v>339</v>
      </c>
      <c r="B1" s="348"/>
      <c r="C1" s="348"/>
      <c r="D1" s="348"/>
      <c r="E1" s="348"/>
      <c r="F1" s="348"/>
      <c r="G1" s="348"/>
      <c r="H1" s="348"/>
      <c r="I1" s="348"/>
      <c r="J1" s="348"/>
      <c r="K1" s="348"/>
      <c r="L1" s="348"/>
      <c r="M1" s="348"/>
      <c r="N1" s="348"/>
      <c r="O1" s="169"/>
    </row>
    <row r="2" spans="1:15" ht="28.5" customHeight="1" x14ac:dyDescent="0.25">
      <c r="A2" s="349" t="str">
        <f>K_Dat!C13</f>
        <v xml:space="preserve">Klasse </v>
      </c>
      <c r="B2" s="349"/>
      <c r="C2" s="349"/>
      <c r="D2" s="349"/>
      <c r="E2" s="349"/>
      <c r="F2" s="349"/>
      <c r="G2" s="349"/>
      <c r="H2" s="349"/>
      <c r="I2" s="349"/>
      <c r="J2" s="349"/>
      <c r="K2" s="349"/>
      <c r="L2" s="349"/>
      <c r="M2" s="349"/>
      <c r="N2" s="349"/>
      <c r="O2" s="1"/>
    </row>
    <row r="3" spans="1:15" ht="9.75" customHeight="1" x14ac:dyDescent="0.25">
      <c r="A3" s="1"/>
      <c r="N3" s="1"/>
      <c r="O3" s="1"/>
    </row>
    <row r="4" spans="1:15" ht="14.25" customHeight="1" x14ac:dyDescent="0.25">
      <c r="A4" s="1"/>
      <c r="B4" s="327" t="s">
        <v>341</v>
      </c>
      <c r="C4" s="327"/>
      <c r="D4" s="327"/>
      <c r="E4" s="327"/>
      <c r="F4" s="327"/>
      <c r="G4" s="327"/>
      <c r="H4" s="327"/>
      <c r="I4" s="327"/>
      <c r="J4" s="327"/>
      <c r="K4" s="327"/>
      <c r="L4" s="327"/>
      <c r="M4" s="327"/>
      <c r="N4" s="1"/>
      <c r="O4" s="1"/>
    </row>
    <row r="5" spans="1:15" ht="3.75" customHeight="1" x14ac:dyDescent="0.25">
      <c r="A5" s="1"/>
      <c r="N5" s="1"/>
      <c r="O5" s="1"/>
    </row>
    <row r="6" spans="1:15" ht="15" customHeight="1" x14ac:dyDescent="0.25">
      <c r="A6" s="170" t="s">
        <v>337</v>
      </c>
      <c r="B6" s="171"/>
      <c r="C6" s="172"/>
      <c r="D6" s="172"/>
      <c r="E6" s="172"/>
      <c r="F6" s="172"/>
      <c r="G6" s="172"/>
      <c r="H6" s="172"/>
      <c r="I6" s="1"/>
      <c r="J6" s="1"/>
      <c r="K6" s="335" t="str">
        <f>"Mittelwert: "&amp;IF(K_Dat!Z4=0,"",TEXT(K_Dat!Z4,"0,00"))</f>
        <v xml:space="preserve">Mittelwert: </v>
      </c>
      <c r="L6" s="335"/>
      <c r="M6" s="335"/>
      <c r="N6" s="173"/>
      <c r="O6" s="1"/>
    </row>
    <row r="7" spans="1:15" ht="15" customHeight="1" x14ac:dyDescent="0.25">
      <c r="A7" s="1"/>
      <c r="B7" s="336" t="s">
        <v>2</v>
      </c>
      <c r="C7" s="337"/>
      <c r="D7" s="174">
        <v>1</v>
      </c>
      <c r="E7" s="174">
        <v>2</v>
      </c>
      <c r="F7" s="174">
        <v>3</v>
      </c>
      <c r="G7" s="174">
        <v>4</v>
      </c>
      <c r="H7" s="174">
        <v>5</v>
      </c>
      <c r="I7" s="175">
        <v>6</v>
      </c>
      <c r="J7" s="1"/>
      <c r="K7" s="335"/>
      <c r="L7" s="335"/>
      <c r="M7" s="335"/>
      <c r="N7" s="173"/>
      <c r="O7" s="1"/>
    </row>
    <row r="8" spans="1:15" ht="3.95" customHeight="1" x14ac:dyDescent="0.25">
      <c r="A8" s="176"/>
      <c r="B8" s="338" t="s">
        <v>161</v>
      </c>
      <c r="C8" s="339"/>
      <c r="D8" s="340" t="str">
        <f>IF(K_Dat!S4=0,"—",K_Dat!S4)</f>
        <v>—</v>
      </c>
      <c r="E8" s="340" t="str">
        <f>IF(K_Dat!T4=0,"—",K_Dat!T4)</f>
        <v>—</v>
      </c>
      <c r="F8" s="340" t="str">
        <f>IF(K_Dat!U4=0,"—",K_Dat!U4)</f>
        <v>—</v>
      </c>
      <c r="G8" s="340" t="str">
        <f>IF(K_Dat!V4=0,"—",K_Dat!V4)</f>
        <v>—</v>
      </c>
      <c r="H8" s="340" t="str">
        <f>IF(K_Dat!W4=0,"—",K_Dat!W4)</f>
        <v>—</v>
      </c>
      <c r="I8" s="342" t="str">
        <f>IF(K_Dat!X4=0,"—",K_Dat!X4)</f>
        <v>—</v>
      </c>
      <c r="J8" s="347" t="s">
        <v>162</v>
      </c>
      <c r="K8" s="347"/>
      <c r="L8" s="1"/>
      <c r="M8" s="1"/>
      <c r="O8" s="1"/>
    </row>
    <row r="9" spans="1:15" ht="15" customHeight="1" x14ac:dyDescent="0.25">
      <c r="A9" s="177"/>
      <c r="B9" s="336"/>
      <c r="C9" s="337"/>
      <c r="D9" s="341"/>
      <c r="E9" s="341"/>
      <c r="F9" s="341"/>
      <c r="G9" s="341"/>
      <c r="H9" s="341"/>
      <c r="I9" s="343"/>
      <c r="J9" s="347"/>
      <c r="K9" s="347"/>
      <c r="L9" s="1"/>
      <c r="M9" s="178"/>
      <c r="O9" s="1"/>
    </row>
    <row r="10" spans="1:15" ht="3.95" customHeight="1" x14ac:dyDescent="0.25">
      <c r="A10" s="177"/>
      <c r="B10" s="329" t="s">
        <v>163</v>
      </c>
      <c r="C10" s="330"/>
      <c r="D10" s="333" t="str">
        <f>IF(K_Dat!S8=0,"—",K_Dat!S8)</f>
        <v>—</v>
      </c>
      <c r="E10" s="333" t="str">
        <f>IF(K_Dat!T8=0,"—",K_Dat!T8)</f>
        <v>—</v>
      </c>
      <c r="F10" s="333" t="str">
        <f>IF(K_Dat!U8=0,"—",K_Dat!U8)</f>
        <v>—</v>
      </c>
      <c r="G10" s="333" t="str">
        <f>IF(K_Dat!V8=0,"—",K_Dat!V8)</f>
        <v>—</v>
      </c>
      <c r="H10" s="333" t="str">
        <f>IF(K_Dat!W8=0,"—",K_Dat!W8)</f>
        <v>—</v>
      </c>
      <c r="I10" s="345" t="str">
        <f>IF(K_Dat!X8=0,"—",K_Dat!X8)</f>
        <v>—</v>
      </c>
      <c r="J10" s="347"/>
      <c r="K10" s="347"/>
      <c r="L10" s="1"/>
      <c r="M10" s="178"/>
      <c r="O10" s="1"/>
    </row>
    <row r="11" spans="1:15" ht="15" customHeight="1" x14ac:dyDescent="0.25">
      <c r="A11" s="177"/>
      <c r="B11" s="331"/>
      <c r="C11" s="332"/>
      <c r="D11" s="334"/>
      <c r="E11" s="334"/>
      <c r="F11" s="334"/>
      <c r="G11" s="334"/>
      <c r="H11" s="334"/>
      <c r="I11" s="346"/>
      <c r="J11" s="347"/>
      <c r="K11" s="347"/>
      <c r="L11" s="1"/>
      <c r="M11" s="178"/>
      <c r="O11" s="1"/>
    </row>
    <row r="12" spans="1:15" ht="8.25" customHeight="1" x14ac:dyDescent="0.25">
      <c r="A12" s="177"/>
      <c r="B12" s="179"/>
      <c r="C12" s="180"/>
      <c r="D12" s="180"/>
      <c r="E12" s="180"/>
      <c r="F12" s="180"/>
      <c r="G12" s="180"/>
      <c r="H12" s="180"/>
      <c r="I12" s="181"/>
      <c r="J12" s="181"/>
      <c r="K12" s="181"/>
      <c r="L12" s="179"/>
      <c r="M12" s="182"/>
      <c r="O12" s="1"/>
    </row>
    <row r="13" spans="1:15" ht="15" customHeight="1" x14ac:dyDescent="0.25">
      <c r="A13" s="170" t="s">
        <v>338</v>
      </c>
      <c r="B13" s="171"/>
      <c r="C13" s="172"/>
      <c r="D13" s="172"/>
      <c r="E13" s="172"/>
      <c r="F13" s="172"/>
      <c r="G13" s="172"/>
      <c r="H13" s="172"/>
      <c r="I13" s="1"/>
      <c r="J13" s="1"/>
      <c r="K13" s="335" t="str">
        <f>"Mittelwert: "&amp;IF(K_Dat!Z5=0,"",TEXT(K_Dat!Z5,"0,00"))</f>
        <v xml:space="preserve">Mittelwert: </v>
      </c>
      <c r="L13" s="335"/>
      <c r="M13" s="335"/>
      <c r="O13" s="1"/>
    </row>
    <row r="14" spans="1:15" ht="12.75" customHeight="1" x14ac:dyDescent="0.25">
      <c r="A14" s="183"/>
      <c r="B14" s="336" t="s">
        <v>2</v>
      </c>
      <c r="C14" s="337"/>
      <c r="D14" s="174">
        <v>1</v>
      </c>
      <c r="E14" s="174">
        <v>2</v>
      </c>
      <c r="F14" s="174">
        <v>3</v>
      </c>
      <c r="G14" s="174">
        <v>4</v>
      </c>
      <c r="H14" s="174">
        <v>5</v>
      </c>
      <c r="I14" s="175">
        <v>6</v>
      </c>
      <c r="J14" s="1"/>
      <c r="K14" s="335"/>
      <c r="L14" s="335"/>
      <c r="M14" s="335"/>
      <c r="O14" s="1"/>
    </row>
    <row r="15" spans="1:15" ht="5.25" customHeight="1" x14ac:dyDescent="0.25">
      <c r="A15" s="184"/>
      <c r="B15" s="338" t="s">
        <v>161</v>
      </c>
      <c r="C15" s="339"/>
      <c r="D15" s="340" t="str">
        <f>IF(K_Dat!S5=0,"—",K_Dat!S5)</f>
        <v>—</v>
      </c>
      <c r="E15" s="340" t="str">
        <f>IF(K_Dat!T5=0,"—",K_Dat!T5)</f>
        <v>—</v>
      </c>
      <c r="F15" s="340" t="str">
        <f>IF(K_Dat!U5=0,"—",K_Dat!U5)</f>
        <v>—</v>
      </c>
      <c r="G15" s="340" t="str">
        <f>IF(K_Dat!V5=0,"—",K_Dat!V5)</f>
        <v>—</v>
      </c>
      <c r="H15" s="340" t="str">
        <f>IF(K_Dat!W5=0,"—",K_Dat!W5)</f>
        <v>—</v>
      </c>
      <c r="I15" s="342" t="str">
        <f>IF(K_Dat!X5=0,"—",K_Dat!X5)</f>
        <v>—</v>
      </c>
      <c r="J15" s="344" t="s">
        <v>162</v>
      </c>
      <c r="K15" s="344"/>
      <c r="L15" s="171"/>
      <c r="M15" s="185"/>
      <c r="O15" s="1"/>
    </row>
    <row r="16" spans="1:15" ht="12.75" customHeight="1" x14ac:dyDescent="0.25">
      <c r="A16" s="177"/>
      <c r="B16" s="336"/>
      <c r="C16" s="337"/>
      <c r="D16" s="341"/>
      <c r="E16" s="341"/>
      <c r="F16" s="341"/>
      <c r="G16" s="341"/>
      <c r="H16" s="341"/>
      <c r="I16" s="343"/>
      <c r="J16" s="344"/>
      <c r="K16" s="344"/>
      <c r="L16" s="171"/>
      <c r="M16" s="186"/>
      <c r="O16" s="1"/>
    </row>
    <row r="17" spans="1:15" ht="5.25" customHeight="1" x14ac:dyDescent="0.25">
      <c r="A17" s="177"/>
      <c r="B17" s="329" t="s">
        <v>163</v>
      </c>
      <c r="C17" s="330"/>
      <c r="D17" s="333" t="str">
        <f>IF(K_Dat!S9=0,"—",K_Dat!S9)</f>
        <v>—</v>
      </c>
      <c r="E17" s="333" t="str">
        <f>IF(K_Dat!T9=0,"—",K_Dat!T9)</f>
        <v>—</v>
      </c>
      <c r="F17" s="333" t="str">
        <f>IF(K_Dat!U9=0,"—",K_Dat!U9)</f>
        <v>—</v>
      </c>
      <c r="G17" s="333" t="str">
        <f>IF(K_Dat!V9=0,"—",K_Dat!V9)</f>
        <v>—</v>
      </c>
      <c r="H17" s="333" t="str">
        <f>IF(K_Dat!W9=0,"—",K_Dat!W9)</f>
        <v>—</v>
      </c>
      <c r="I17" s="345" t="str">
        <f>IF(K_Dat!X9=0,"—",K_Dat!X9)</f>
        <v>—</v>
      </c>
      <c r="J17" s="344"/>
      <c r="K17" s="344"/>
      <c r="L17" s="171"/>
      <c r="M17" s="187"/>
      <c r="O17" s="1"/>
    </row>
    <row r="18" spans="1:15" ht="12.75" customHeight="1" x14ac:dyDescent="0.25">
      <c r="A18" s="177"/>
      <c r="B18" s="331"/>
      <c r="C18" s="332"/>
      <c r="D18" s="334"/>
      <c r="E18" s="334"/>
      <c r="F18" s="334"/>
      <c r="G18" s="334"/>
      <c r="H18" s="334"/>
      <c r="I18" s="346"/>
      <c r="J18" s="344"/>
      <c r="K18" s="344"/>
      <c r="L18" s="171"/>
      <c r="M18" s="187"/>
      <c r="O18" s="1"/>
    </row>
    <row r="19" spans="1:15" ht="7.5" customHeight="1" x14ac:dyDescent="0.25">
      <c r="A19" s="177"/>
      <c r="B19" s="188"/>
      <c r="C19" s="188"/>
      <c r="D19" s="189"/>
      <c r="E19" s="189"/>
      <c r="F19" s="189"/>
      <c r="G19" s="189"/>
      <c r="H19" s="189"/>
      <c r="I19" s="189"/>
      <c r="J19" s="190"/>
      <c r="K19" s="190"/>
      <c r="L19" s="171"/>
      <c r="M19" s="187"/>
      <c r="O19" s="1"/>
    </row>
    <row r="20" spans="1:15" x14ac:dyDescent="0.25">
      <c r="B20" s="327" t="s">
        <v>164</v>
      </c>
      <c r="C20" s="327"/>
      <c r="D20" s="327"/>
      <c r="E20" s="327"/>
      <c r="F20" s="327"/>
      <c r="G20" s="327"/>
      <c r="H20" s="327"/>
      <c r="I20" s="327"/>
      <c r="J20" s="327"/>
      <c r="K20" s="327"/>
      <c r="L20" s="327"/>
      <c r="M20" s="327"/>
    </row>
    <row r="21" spans="1:15" x14ac:dyDescent="0.25">
      <c r="B21" s="191" t="s">
        <v>340</v>
      </c>
      <c r="C21" s="192"/>
      <c r="D21" s="192"/>
      <c r="E21" s="192"/>
      <c r="F21" s="192"/>
      <c r="G21" s="192"/>
      <c r="H21" s="192"/>
      <c r="I21" s="192"/>
      <c r="J21" s="191"/>
      <c r="K21" s="192"/>
      <c r="L21" s="192"/>
      <c r="M21" s="192"/>
    </row>
    <row r="22" spans="1:15" ht="3" customHeight="1" x14ac:dyDescent="0.25"/>
    <row r="23" spans="1:15" x14ac:dyDescent="0.25">
      <c r="B23" s="256"/>
      <c r="C23" t="s">
        <v>165</v>
      </c>
      <c r="H23" s="195"/>
      <c r="I23" t="s">
        <v>167</v>
      </c>
    </row>
    <row r="24" spans="1:15" ht="3" customHeight="1" x14ac:dyDescent="0.25">
      <c r="B24" s="193"/>
      <c r="C24" s="194"/>
      <c r="H24" s="193"/>
      <c r="I24" s="194"/>
      <c r="J24" s="194"/>
      <c r="K24" s="194"/>
    </row>
    <row r="25" spans="1:15" x14ac:dyDescent="0.25">
      <c r="B25" s="257"/>
      <c r="C25" t="s">
        <v>166</v>
      </c>
      <c r="H25" s="196"/>
      <c r="I25" t="s">
        <v>168</v>
      </c>
    </row>
    <row r="26" spans="1:15" ht="7.5" customHeight="1" x14ac:dyDescent="0.25"/>
    <row r="27" spans="1:15" ht="15.75" customHeight="1" x14ac:dyDescent="0.25">
      <c r="B27" s="327" t="s">
        <v>342</v>
      </c>
      <c r="C27" s="327"/>
      <c r="D27" s="327"/>
      <c r="E27" s="327"/>
      <c r="F27" s="327"/>
      <c r="G27" s="327"/>
      <c r="H27" s="327"/>
      <c r="I27" s="327"/>
      <c r="J27" s="327"/>
      <c r="K27" s="327"/>
      <c r="L27" s="327"/>
      <c r="M27" s="327"/>
    </row>
    <row r="28" spans="1:15" ht="5.25" customHeight="1" x14ac:dyDescent="0.25"/>
    <row r="29" spans="1:15" ht="15" customHeight="1" x14ac:dyDescent="0.25"/>
    <row r="44" spans="14:14" x14ac:dyDescent="0.25">
      <c r="N44" s="197"/>
    </row>
    <row r="45" spans="14:14" x14ac:dyDescent="0.25">
      <c r="N45" s="197"/>
    </row>
    <row r="60" spans="2:13" ht="15.75" customHeight="1" x14ac:dyDescent="0.25">
      <c r="B60" s="328" t="s">
        <v>343</v>
      </c>
      <c r="C60" s="328"/>
      <c r="D60" s="328"/>
      <c r="E60" s="328"/>
      <c r="F60" s="328"/>
      <c r="G60" s="328"/>
      <c r="H60" s="328"/>
      <c r="I60" s="328"/>
      <c r="J60" s="328"/>
      <c r="K60" s="328"/>
      <c r="L60" s="328"/>
      <c r="M60" s="328"/>
    </row>
  </sheetData>
  <sheetProtection sheet="1" objects="1" scenarios="1" selectLockedCells="1" selectUnlockedCells="1"/>
  <mergeCells count="40">
    <mergeCell ref="A1:N1"/>
    <mergeCell ref="A2:N2"/>
    <mergeCell ref="B4:M4"/>
    <mergeCell ref="K6:M7"/>
    <mergeCell ref="B7:C7"/>
    <mergeCell ref="H8:H9"/>
    <mergeCell ref="I8:I9"/>
    <mergeCell ref="J8:K11"/>
    <mergeCell ref="B10:C11"/>
    <mergeCell ref="D10:D11"/>
    <mergeCell ref="E10:E11"/>
    <mergeCell ref="F10:F11"/>
    <mergeCell ref="G10:G11"/>
    <mergeCell ref="H10:H11"/>
    <mergeCell ref="I10:I11"/>
    <mergeCell ref="B8:C9"/>
    <mergeCell ref="D8:D9"/>
    <mergeCell ref="E8:E9"/>
    <mergeCell ref="F8:F9"/>
    <mergeCell ref="G8:G9"/>
    <mergeCell ref="K13:M14"/>
    <mergeCell ref="B14:C14"/>
    <mergeCell ref="B15:C16"/>
    <mergeCell ref="D15:D16"/>
    <mergeCell ref="E15:E16"/>
    <mergeCell ref="F15:F16"/>
    <mergeCell ref="G15:G16"/>
    <mergeCell ref="H15:H16"/>
    <mergeCell ref="I15:I16"/>
    <mergeCell ref="J15:K18"/>
    <mergeCell ref="I17:I18"/>
    <mergeCell ref="B20:M20"/>
    <mergeCell ref="B27:M27"/>
    <mergeCell ref="B60:M60"/>
    <mergeCell ref="B17:C18"/>
    <mergeCell ref="D17:D18"/>
    <mergeCell ref="E17:E18"/>
    <mergeCell ref="F17:F18"/>
    <mergeCell ref="G17:G18"/>
    <mergeCell ref="H17:H1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4"/>
  <sheetViews>
    <sheetView showGridLines="0" showZeros="0" workbookViewId="0">
      <selection activeCell="B57" sqref="B57:D57"/>
    </sheetView>
  </sheetViews>
  <sheetFormatPr baseColWidth="10" defaultRowHeight="15" x14ac:dyDescent="0.25"/>
  <cols>
    <col min="1" max="1" width="3.85546875" style="27" customWidth="1"/>
    <col min="2" max="2" width="40.7109375" style="27" customWidth="1"/>
    <col min="3" max="3" width="40.7109375" style="3" customWidth="1"/>
    <col min="4" max="4" width="6.140625" style="4" customWidth="1"/>
    <col min="5" max="5" width="3.7109375" style="4" customWidth="1"/>
    <col min="6" max="6" width="7.85546875" style="4" customWidth="1"/>
    <col min="7" max="7" width="1.5703125" style="4" customWidth="1"/>
    <col min="8" max="11" width="7.85546875" style="4" customWidth="1"/>
    <col min="12" max="12" width="4.5703125" style="4" customWidth="1"/>
    <col min="13" max="16384" width="11.42578125" style="4"/>
  </cols>
  <sheetData>
    <row r="1" spans="1:11" ht="17.25" customHeight="1" thickBot="1" x14ac:dyDescent="0.3">
      <c r="A1" s="2" t="s">
        <v>11</v>
      </c>
      <c r="B1" s="2"/>
      <c r="F1" s="304" t="s">
        <v>12</v>
      </c>
      <c r="G1" s="304"/>
      <c r="H1" s="304"/>
      <c r="I1" s="304"/>
      <c r="J1" s="304"/>
      <c r="K1" s="304"/>
    </row>
    <row r="2" spans="1:11" ht="53.25" customHeight="1" thickTop="1" x14ac:dyDescent="0.25">
      <c r="A2" s="305" t="s">
        <v>135</v>
      </c>
      <c r="B2" s="305"/>
      <c r="C2" s="305"/>
      <c r="D2" s="305"/>
      <c r="E2" s="5"/>
      <c r="F2" s="306" t="s">
        <v>13</v>
      </c>
      <c r="G2" s="307"/>
      <c r="H2" s="307"/>
      <c r="I2" s="307"/>
      <c r="J2" s="307"/>
      <c r="K2" s="308"/>
    </row>
    <row r="3" spans="1:11" ht="19.5" customHeight="1" thickBot="1" x14ac:dyDescent="0.3">
      <c r="A3" s="315" t="s">
        <v>14</v>
      </c>
      <c r="B3" s="315"/>
      <c r="C3" s="315"/>
      <c r="D3" s="315"/>
      <c r="E3" s="5"/>
      <c r="F3" s="309"/>
      <c r="G3" s="310"/>
      <c r="H3" s="310"/>
      <c r="I3" s="310"/>
      <c r="J3" s="310"/>
      <c r="K3" s="311"/>
    </row>
    <row r="4" spans="1:11" ht="15.75" customHeight="1" thickTop="1" thickBot="1" x14ac:dyDescent="0.3">
      <c r="A4" s="6"/>
      <c r="B4" s="6"/>
      <c r="C4" s="6"/>
      <c r="D4" s="6" t="s">
        <v>15</v>
      </c>
      <c r="F4" s="312"/>
      <c r="G4" s="310"/>
      <c r="H4" s="313"/>
      <c r="I4" s="313"/>
      <c r="J4" s="313"/>
      <c r="K4" s="314"/>
    </row>
    <row r="5" spans="1:11" ht="16.5" thickTop="1" thickBot="1" x14ac:dyDescent="0.3">
      <c r="A5" s="7" t="s">
        <v>16</v>
      </c>
      <c r="B5" s="316" t="s">
        <v>17</v>
      </c>
      <c r="C5" s="316"/>
      <c r="D5" s="316"/>
      <c r="E5" s="8"/>
      <c r="F5" s="9" t="s">
        <v>18</v>
      </c>
      <c r="G5" s="10"/>
      <c r="H5" s="9" t="s">
        <v>19</v>
      </c>
      <c r="I5" s="9" t="s">
        <v>20</v>
      </c>
      <c r="J5" s="9" t="s">
        <v>21</v>
      </c>
      <c r="K5" s="9" t="s">
        <v>22</v>
      </c>
    </row>
    <row r="6" spans="1:11" ht="15.75" thickTop="1" x14ac:dyDescent="0.25">
      <c r="A6" s="11"/>
      <c r="B6" s="352" t="s">
        <v>26</v>
      </c>
      <c r="C6" s="353"/>
      <c r="D6" s="13" t="str">
        <f>IF(SUM(F6:K6)=0,"",SUM(F6:K6))</f>
        <v/>
      </c>
      <c r="E6" s="14"/>
      <c r="F6" s="15" t="str">
        <f>Klasse!C2</f>
        <v/>
      </c>
      <c r="G6" s="10"/>
      <c r="H6" s="16"/>
      <c r="I6" s="17"/>
      <c r="J6" s="17"/>
      <c r="K6" s="18"/>
    </row>
    <row r="7" spans="1:11" ht="6.75" customHeight="1" x14ac:dyDescent="0.25">
      <c r="B7" s="167"/>
      <c r="C7" s="168"/>
      <c r="D7" s="4" t="str">
        <f t="shared" ref="D7:D54" si="0">IF(SUM(F7:K7)=0,"",SUM(F7:K7))</f>
        <v/>
      </c>
      <c r="E7" s="28"/>
      <c r="F7" s="23"/>
      <c r="G7" s="10"/>
      <c r="H7" s="24"/>
      <c r="I7" s="25"/>
      <c r="J7" s="25"/>
      <c r="K7" s="26"/>
    </row>
    <row r="8" spans="1:11" x14ac:dyDescent="0.25">
      <c r="A8" s="34"/>
      <c r="B8" s="354" t="s">
        <v>24</v>
      </c>
      <c r="C8" s="354"/>
      <c r="D8" s="35" t="str">
        <f t="shared" si="0"/>
        <v/>
      </c>
      <c r="E8" s="30"/>
      <c r="F8" s="23"/>
      <c r="G8" s="10"/>
      <c r="H8" s="24"/>
      <c r="I8" s="25"/>
      <c r="J8" s="25"/>
      <c r="K8" s="26"/>
    </row>
    <row r="9" spans="1:11" x14ac:dyDescent="0.25">
      <c r="B9" s="350" t="s">
        <v>122</v>
      </c>
      <c r="C9" s="351"/>
      <c r="D9" s="13" t="str">
        <f t="shared" si="0"/>
        <v/>
      </c>
      <c r="E9" s="31"/>
      <c r="F9" s="19" t="str">
        <f>IF(Klasse!H47="–",0,Klasse!H47)</f>
        <v/>
      </c>
      <c r="G9" s="10"/>
      <c r="H9" s="20"/>
      <c r="I9" s="21"/>
      <c r="J9" s="21"/>
      <c r="K9" s="22"/>
    </row>
    <row r="10" spans="1:11" x14ac:dyDescent="0.25">
      <c r="B10" s="350" t="s">
        <v>123</v>
      </c>
      <c r="C10" s="351"/>
      <c r="D10" s="13" t="str">
        <f t="shared" si="0"/>
        <v/>
      </c>
      <c r="E10" s="31"/>
      <c r="F10" s="19" t="str">
        <f>IF(Klasse!I47="–",0,Klasse!I47)</f>
        <v/>
      </c>
      <c r="G10" s="10"/>
      <c r="H10" s="20"/>
      <c r="I10" s="21"/>
      <c r="J10" s="21"/>
      <c r="K10" s="22"/>
    </row>
    <row r="11" spans="1:11" x14ac:dyDescent="0.25">
      <c r="B11" s="350" t="s">
        <v>124</v>
      </c>
      <c r="C11" s="351"/>
      <c r="D11" s="13" t="str">
        <f t="shared" si="0"/>
        <v/>
      </c>
      <c r="E11" s="31"/>
      <c r="F11" s="19" t="str">
        <f>IF(Klasse!J47="–",0,Klasse!J47)</f>
        <v/>
      </c>
      <c r="G11" s="10"/>
      <c r="H11" s="20"/>
      <c r="I11" s="21"/>
      <c r="J11" s="21"/>
      <c r="K11" s="22"/>
    </row>
    <row r="12" spans="1:11" x14ac:dyDescent="0.25">
      <c r="B12" s="350" t="s">
        <v>125</v>
      </c>
      <c r="C12" s="351"/>
      <c r="D12" s="13" t="str">
        <f t="shared" si="0"/>
        <v/>
      </c>
      <c r="E12" s="31"/>
      <c r="F12" s="19" t="str">
        <f>IF(Klasse!K47="–",0,Klasse!K47)</f>
        <v/>
      </c>
      <c r="G12" s="10"/>
      <c r="H12" s="20"/>
      <c r="I12" s="21"/>
      <c r="J12" s="21"/>
      <c r="K12" s="22"/>
    </row>
    <row r="13" spans="1:11" x14ac:dyDescent="0.25">
      <c r="B13" s="350" t="s">
        <v>126</v>
      </c>
      <c r="C13" s="351"/>
      <c r="D13" s="13" t="str">
        <f t="shared" si="0"/>
        <v/>
      </c>
      <c r="E13" s="31"/>
      <c r="F13" s="19" t="str">
        <f>IF(Klasse!L47="–",0,Klasse!L47)</f>
        <v/>
      </c>
      <c r="G13" s="10"/>
      <c r="H13" s="20"/>
      <c r="I13" s="21"/>
      <c r="J13" s="21"/>
      <c r="K13" s="22"/>
    </row>
    <row r="14" spans="1:11" x14ac:dyDescent="0.25">
      <c r="B14" s="350" t="s">
        <v>127</v>
      </c>
      <c r="C14" s="351"/>
      <c r="D14" s="13" t="str">
        <f t="shared" si="0"/>
        <v/>
      </c>
      <c r="E14" s="31"/>
      <c r="F14" s="19" t="str">
        <f>IF(Klasse!M47="–",0,Klasse!M47)</f>
        <v/>
      </c>
      <c r="G14" s="10"/>
      <c r="H14" s="20"/>
      <c r="I14" s="21"/>
      <c r="J14" s="21"/>
      <c r="K14" s="22"/>
    </row>
    <row r="15" spans="1:11" x14ac:dyDescent="0.25">
      <c r="B15" s="355" t="s">
        <v>147</v>
      </c>
      <c r="C15" s="356"/>
      <c r="D15" s="13" t="str">
        <f t="shared" si="0"/>
        <v/>
      </c>
      <c r="E15" s="31"/>
      <c r="F15" s="19">
        <f>IF(Klasse!P47="–",0,Klasse!P47)</f>
        <v>0</v>
      </c>
      <c r="G15" s="10"/>
      <c r="H15" s="20"/>
      <c r="I15" s="21"/>
      <c r="J15" s="21"/>
      <c r="K15" s="22"/>
    </row>
    <row r="16" spans="1:11" ht="6.75" customHeight="1" x14ac:dyDescent="0.25">
      <c r="B16" s="167"/>
      <c r="C16" s="168"/>
      <c r="D16" s="4" t="str">
        <f t="shared" si="0"/>
        <v/>
      </c>
      <c r="E16" s="28"/>
      <c r="F16" s="23"/>
      <c r="G16" s="10"/>
      <c r="H16" s="24"/>
      <c r="I16" s="25"/>
      <c r="J16" s="25"/>
      <c r="K16" s="26"/>
    </row>
    <row r="17" spans="1:14" x14ac:dyDescent="0.25">
      <c r="A17" s="34"/>
      <c r="B17" s="354" t="s">
        <v>25</v>
      </c>
      <c r="C17" s="354"/>
      <c r="D17" s="35" t="str">
        <f t="shared" si="0"/>
        <v/>
      </c>
      <c r="E17" s="30"/>
      <c r="F17" s="23"/>
      <c r="G17" s="10"/>
      <c r="H17" s="24"/>
      <c r="I17" s="25"/>
      <c r="J17" s="25"/>
      <c r="K17" s="26"/>
    </row>
    <row r="18" spans="1:14" x14ac:dyDescent="0.25">
      <c r="B18" s="350" t="s">
        <v>148</v>
      </c>
      <c r="C18" s="351"/>
      <c r="D18" s="13" t="str">
        <f t="shared" si="0"/>
        <v/>
      </c>
      <c r="E18" s="31"/>
      <c r="F18" s="19" t="str">
        <f>IF(Klasse!H48="–",0,Klasse!H48)</f>
        <v/>
      </c>
      <c r="G18" s="10"/>
      <c r="H18" s="20"/>
      <c r="I18" s="21"/>
      <c r="J18" s="21"/>
      <c r="K18" s="22"/>
    </row>
    <row r="19" spans="1:14" x14ac:dyDescent="0.25">
      <c r="B19" s="350" t="s">
        <v>149</v>
      </c>
      <c r="C19" s="351"/>
      <c r="D19" s="13" t="str">
        <f t="shared" si="0"/>
        <v/>
      </c>
      <c r="E19" s="31"/>
      <c r="F19" s="19" t="str">
        <f>IF(Klasse!I48="–",0,Klasse!I48)</f>
        <v/>
      </c>
      <c r="G19" s="10"/>
      <c r="H19" s="20"/>
      <c r="I19" s="21"/>
      <c r="J19" s="21"/>
      <c r="K19" s="22"/>
    </row>
    <row r="20" spans="1:14" x14ac:dyDescent="0.25">
      <c r="B20" s="350" t="s">
        <v>150</v>
      </c>
      <c r="C20" s="351"/>
      <c r="D20" s="13" t="str">
        <f t="shared" si="0"/>
        <v/>
      </c>
      <c r="E20" s="31"/>
      <c r="F20" s="19" t="str">
        <f>IF(Klasse!J48="–",0,Klasse!J48)</f>
        <v/>
      </c>
      <c r="G20" s="10"/>
      <c r="H20" s="20"/>
      <c r="I20" s="21"/>
      <c r="J20" s="21"/>
      <c r="K20" s="22"/>
    </row>
    <row r="21" spans="1:14" x14ac:dyDescent="0.25">
      <c r="B21" s="350" t="s">
        <v>151</v>
      </c>
      <c r="C21" s="351"/>
      <c r="D21" s="13" t="str">
        <f t="shared" si="0"/>
        <v/>
      </c>
      <c r="E21" s="31"/>
      <c r="F21" s="19" t="str">
        <f>IF(Klasse!K48="–",0,Klasse!K48)</f>
        <v/>
      </c>
      <c r="G21" s="10"/>
      <c r="H21" s="20"/>
      <c r="I21" s="21"/>
      <c r="J21" s="21"/>
      <c r="K21" s="22"/>
    </row>
    <row r="22" spans="1:14" x14ac:dyDescent="0.25">
      <c r="B22" s="350" t="s">
        <v>152</v>
      </c>
      <c r="C22" s="351"/>
      <c r="D22" s="13" t="str">
        <f t="shared" si="0"/>
        <v/>
      </c>
      <c r="E22" s="31"/>
      <c r="F22" s="19" t="str">
        <f>IF(Klasse!L48="–",0,Klasse!L48)</f>
        <v/>
      </c>
      <c r="G22" s="10"/>
      <c r="H22" s="20"/>
      <c r="I22" s="21"/>
      <c r="J22" s="21"/>
      <c r="K22" s="22"/>
    </row>
    <row r="23" spans="1:14" x14ac:dyDescent="0.25">
      <c r="B23" s="350" t="s">
        <v>153</v>
      </c>
      <c r="C23" s="351"/>
      <c r="D23" s="13" t="str">
        <f t="shared" si="0"/>
        <v/>
      </c>
      <c r="E23" s="31"/>
      <c r="F23" s="19" t="str">
        <f>IF(Klasse!M48="–",0,Klasse!M48)</f>
        <v/>
      </c>
      <c r="G23" s="10"/>
      <c r="H23" s="20"/>
      <c r="I23" s="21"/>
      <c r="J23" s="21"/>
      <c r="K23" s="22"/>
    </row>
    <row r="24" spans="1:14" ht="6.75" customHeight="1" x14ac:dyDescent="0.25">
      <c r="B24" s="167"/>
      <c r="C24" s="168"/>
      <c r="E24" s="28"/>
      <c r="F24" s="23"/>
      <c r="G24" s="10"/>
      <c r="H24" s="24"/>
      <c r="I24" s="25"/>
      <c r="J24" s="25"/>
      <c r="K24" s="26"/>
    </row>
    <row r="25" spans="1:14" x14ac:dyDescent="0.25">
      <c r="A25" s="7" t="s">
        <v>23</v>
      </c>
      <c r="B25" s="316" t="s">
        <v>128</v>
      </c>
      <c r="C25" s="316"/>
      <c r="D25" s="29" t="str">
        <f t="shared" si="0"/>
        <v/>
      </c>
      <c r="E25" s="30"/>
      <c r="F25" s="23"/>
      <c r="G25" s="10"/>
      <c r="H25" s="24"/>
      <c r="I25" s="25"/>
      <c r="J25" s="25"/>
      <c r="K25" s="26"/>
    </row>
    <row r="26" spans="1:14" x14ac:dyDescent="0.25">
      <c r="B26" t="s">
        <v>258</v>
      </c>
      <c r="C26" s="245"/>
      <c r="D26" s="13" t="str">
        <f t="shared" si="0"/>
        <v/>
      </c>
      <c r="E26" s="31"/>
      <c r="F26" s="19" t="str">
        <f>Klasse!D43</f>
        <v/>
      </c>
      <c r="G26" s="10"/>
      <c r="H26" s="20"/>
      <c r="I26" s="21"/>
      <c r="J26" s="21"/>
      <c r="K26" s="22"/>
      <c r="N26"/>
    </row>
    <row r="27" spans="1:14" ht="15" customHeight="1" x14ac:dyDescent="0.25">
      <c r="B27" t="s">
        <v>259</v>
      </c>
      <c r="C27" s="245"/>
      <c r="D27" s="13" t="str">
        <f t="shared" si="0"/>
        <v/>
      </c>
      <c r="E27" s="31"/>
      <c r="F27" s="19" t="str">
        <f>Klasse!E43</f>
        <v/>
      </c>
      <c r="G27" s="10"/>
      <c r="H27" s="20"/>
      <c r="I27" s="21"/>
      <c r="J27" s="21"/>
      <c r="K27" s="22"/>
      <c r="N27"/>
    </row>
    <row r="28" spans="1:14" x14ac:dyDescent="0.25">
      <c r="B28" t="s">
        <v>284</v>
      </c>
      <c r="C28" s="245"/>
      <c r="D28" s="13" t="str">
        <f t="shared" si="0"/>
        <v/>
      </c>
      <c r="E28" s="31"/>
      <c r="F28" s="19" t="str">
        <f>Klasse!F43</f>
        <v/>
      </c>
      <c r="G28" s="10"/>
      <c r="H28" s="20"/>
      <c r="I28" s="21"/>
      <c r="J28" s="21"/>
      <c r="K28" s="22"/>
      <c r="N28"/>
    </row>
    <row r="29" spans="1:14" x14ac:dyDescent="0.25">
      <c r="B29" t="s">
        <v>260</v>
      </c>
      <c r="C29" s="245"/>
      <c r="D29" s="13" t="str">
        <f t="shared" si="0"/>
        <v/>
      </c>
      <c r="E29" s="31"/>
      <c r="F29" s="19" t="str">
        <f>Klasse!G43</f>
        <v/>
      </c>
      <c r="G29" s="10"/>
      <c r="H29" s="20"/>
      <c r="I29" s="21"/>
      <c r="J29" s="21"/>
      <c r="K29" s="22"/>
      <c r="N29"/>
    </row>
    <row r="30" spans="1:14" x14ac:dyDescent="0.25">
      <c r="B30" t="s">
        <v>261</v>
      </c>
      <c r="C30" s="245"/>
      <c r="D30" s="13" t="str">
        <f t="shared" si="0"/>
        <v/>
      </c>
      <c r="E30" s="31"/>
      <c r="F30" s="19" t="str">
        <f>Klasse!H43</f>
        <v/>
      </c>
      <c r="G30" s="10"/>
      <c r="H30" s="20"/>
      <c r="I30" s="21"/>
      <c r="J30" s="21"/>
      <c r="K30" s="22"/>
      <c r="N30"/>
    </row>
    <row r="31" spans="1:14" ht="15" customHeight="1" x14ac:dyDescent="0.25">
      <c r="B31" t="s">
        <v>262</v>
      </c>
      <c r="C31" s="246"/>
      <c r="D31" s="13" t="str">
        <f t="shared" si="0"/>
        <v/>
      </c>
      <c r="E31" s="31"/>
      <c r="F31" s="19" t="str">
        <f>Klasse!I43</f>
        <v/>
      </c>
      <c r="G31" s="10"/>
      <c r="H31" s="20"/>
      <c r="I31" s="21"/>
      <c r="J31" s="21"/>
      <c r="K31" s="22"/>
      <c r="N31"/>
    </row>
    <row r="32" spans="1:14" x14ac:dyDescent="0.25">
      <c r="B32" t="s">
        <v>263</v>
      </c>
      <c r="C32" s="246"/>
      <c r="D32" s="13" t="str">
        <f t="shared" si="0"/>
        <v/>
      </c>
      <c r="E32" s="31"/>
      <c r="F32" s="19" t="str">
        <f>Klasse!J43</f>
        <v/>
      </c>
      <c r="G32" s="10"/>
      <c r="H32" s="20"/>
      <c r="I32" s="21"/>
      <c r="J32" s="21"/>
      <c r="K32" s="22"/>
      <c r="N32"/>
    </row>
    <row r="33" spans="2:14" x14ac:dyDescent="0.25">
      <c r="B33" t="s">
        <v>264</v>
      </c>
      <c r="C33" s="245"/>
      <c r="D33" s="13" t="str">
        <f t="shared" si="0"/>
        <v/>
      </c>
      <c r="E33" s="31"/>
      <c r="F33" s="19" t="str">
        <f>Klasse!K43</f>
        <v/>
      </c>
      <c r="G33" s="10"/>
      <c r="H33" s="20"/>
      <c r="I33" s="21"/>
      <c r="J33" s="21"/>
      <c r="K33" s="22"/>
      <c r="N33"/>
    </row>
    <row r="34" spans="2:14" x14ac:dyDescent="0.25">
      <c r="B34" t="s">
        <v>265</v>
      </c>
      <c r="C34" s="245"/>
      <c r="D34" s="13" t="str">
        <f t="shared" si="0"/>
        <v/>
      </c>
      <c r="E34" s="31"/>
      <c r="F34" s="19" t="str">
        <f>Klasse!L43</f>
        <v/>
      </c>
      <c r="G34" s="10"/>
      <c r="H34" s="20"/>
      <c r="I34" s="21"/>
      <c r="J34" s="21"/>
      <c r="K34" s="22"/>
      <c r="N34"/>
    </row>
    <row r="35" spans="2:14" ht="15" customHeight="1" x14ac:dyDescent="0.25">
      <c r="B35" t="s">
        <v>266</v>
      </c>
      <c r="C35" s="246"/>
      <c r="D35" s="13" t="str">
        <f t="shared" si="0"/>
        <v/>
      </c>
      <c r="E35" s="31"/>
      <c r="F35" s="19" t="str">
        <f>Klasse!M43</f>
        <v/>
      </c>
      <c r="G35" s="10"/>
      <c r="H35" s="20"/>
      <c r="I35" s="21"/>
      <c r="J35" s="21"/>
      <c r="K35" s="22"/>
      <c r="N35"/>
    </row>
    <row r="36" spans="2:14" x14ac:dyDescent="0.25">
      <c r="B36" t="s">
        <v>134</v>
      </c>
      <c r="C36" s="245"/>
      <c r="D36" s="13" t="str">
        <f t="shared" si="0"/>
        <v/>
      </c>
      <c r="E36" s="31"/>
      <c r="F36" s="19" t="str">
        <f>Klasse!N43</f>
        <v/>
      </c>
      <c r="G36" s="10"/>
      <c r="H36" s="20"/>
      <c r="I36" s="21"/>
      <c r="J36" s="21"/>
      <c r="K36" s="22"/>
      <c r="N36"/>
    </row>
    <row r="37" spans="2:14" x14ac:dyDescent="0.25">
      <c r="B37" t="s">
        <v>143</v>
      </c>
      <c r="C37" s="246"/>
      <c r="D37" s="13" t="str">
        <f t="shared" si="0"/>
        <v/>
      </c>
      <c r="E37" s="31"/>
      <c r="F37" s="19" t="str">
        <f>Klasse!O43</f>
        <v/>
      </c>
      <c r="G37" s="10"/>
      <c r="H37" s="20"/>
      <c r="I37" s="21"/>
      <c r="J37" s="21"/>
      <c r="K37" s="22"/>
      <c r="N37"/>
    </row>
    <row r="38" spans="2:14" x14ac:dyDescent="0.25">
      <c r="B38" t="s">
        <v>267</v>
      </c>
      <c r="C38" s="246"/>
      <c r="D38" s="13" t="str">
        <f t="shared" si="0"/>
        <v/>
      </c>
      <c r="E38" s="31"/>
      <c r="F38" s="19" t="str">
        <f>Klasse!P43</f>
        <v/>
      </c>
      <c r="G38" s="10"/>
      <c r="H38" s="20"/>
      <c r="I38" s="21"/>
      <c r="J38" s="21"/>
      <c r="K38" s="22"/>
      <c r="N38"/>
    </row>
    <row r="39" spans="2:14" x14ac:dyDescent="0.25">
      <c r="B39" t="s">
        <v>268</v>
      </c>
      <c r="C39" s="245"/>
      <c r="D39" s="13" t="str">
        <f t="shared" si="0"/>
        <v/>
      </c>
      <c r="E39" s="31"/>
      <c r="F39" s="19" t="str">
        <f>Klasse!Q43</f>
        <v/>
      </c>
      <c r="G39" s="10"/>
      <c r="H39" s="20"/>
      <c r="I39" s="21"/>
      <c r="J39" s="21"/>
      <c r="K39" s="22"/>
      <c r="N39"/>
    </row>
    <row r="40" spans="2:14" x14ac:dyDescent="0.25">
      <c r="B40" t="s">
        <v>269</v>
      </c>
      <c r="C40" s="245"/>
      <c r="D40" s="13" t="str">
        <f t="shared" si="0"/>
        <v/>
      </c>
      <c r="E40" s="31"/>
      <c r="F40" s="19" t="str">
        <f>Klasse!R43</f>
        <v/>
      </c>
      <c r="G40" s="10"/>
      <c r="H40" s="20"/>
      <c r="I40" s="21"/>
      <c r="J40" s="21"/>
      <c r="K40" s="22"/>
      <c r="N40"/>
    </row>
    <row r="41" spans="2:14" x14ac:dyDescent="0.25">
      <c r="B41" t="s">
        <v>270</v>
      </c>
      <c r="C41" s="245"/>
      <c r="D41" s="13" t="str">
        <f t="shared" si="0"/>
        <v/>
      </c>
      <c r="E41" s="31"/>
      <c r="F41" s="19" t="str">
        <f>Klasse!S43</f>
        <v/>
      </c>
      <c r="G41" s="10"/>
      <c r="H41" s="20"/>
      <c r="I41" s="21"/>
      <c r="J41" s="21"/>
      <c r="K41" s="22"/>
      <c r="N41"/>
    </row>
    <row r="42" spans="2:14" x14ac:dyDescent="0.25">
      <c r="B42" t="s">
        <v>271</v>
      </c>
      <c r="C42" s="246"/>
      <c r="D42" s="13" t="str">
        <f t="shared" si="0"/>
        <v/>
      </c>
      <c r="E42" s="31"/>
      <c r="F42" s="19" t="str">
        <f>Klasse!T43</f>
        <v/>
      </c>
      <c r="G42" s="10"/>
      <c r="H42" s="20"/>
      <c r="I42" s="21"/>
      <c r="J42" s="21"/>
      <c r="K42" s="22"/>
      <c r="N42"/>
    </row>
    <row r="43" spans="2:14" x14ac:dyDescent="0.25">
      <c r="B43" t="s">
        <v>272</v>
      </c>
      <c r="C43" s="245"/>
      <c r="D43" s="13" t="str">
        <f t="shared" si="0"/>
        <v/>
      </c>
      <c r="E43" s="31"/>
      <c r="F43" s="19" t="str">
        <f>Klasse!U43</f>
        <v/>
      </c>
      <c r="G43" s="10"/>
      <c r="H43" s="20"/>
      <c r="I43" s="21"/>
      <c r="J43" s="21"/>
      <c r="K43" s="22"/>
      <c r="N43"/>
    </row>
    <row r="44" spans="2:14" x14ac:dyDescent="0.25">
      <c r="B44" t="s">
        <v>273</v>
      </c>
      <c r="C44" s="245"/>
      <c r="D44" s="13" t="str">
        <f t="shared" si="0"/>
        <v/>
      </c>
      <c r="E44" s="31"/>
      <c r="F44" s="19" t="str">
        <f>Klasse!V43</f>
        <v/>
      </c>
      <c r="G44" s="10"/>
      <c r="H44" s="20"/>
      <c r="I44" s="21"/>
      <c r="J44" s="21"/>
      <c r="K44" s="22"/>
      <c r="N44"/>
    </row>
    <row r="45" spans="2:14" x14ac:dyDescent="0.25">
      <c r="B45" t="s">
        <v>274</v>
      </c>
      <c r="C45" s="245"/>
      <c r="D45" s="13" t="str">
        <f t="shared" si="0"/>
        <v/>
      </c>
      <c r="E45" s="31"/>
      <c r="F45" s="19" t="str">
        <f>Klasse!W43</f>
        <v/>
      </c>
      <c r="G45" s="10"/>
      <c r="H45" s="20"/>
      <c r="I45" s="21"/>
      <c r="J45" s="21"/>
      <c r="K45" s="22"/>
      <c r="N45"/>
    </row>
    <row r="46" spans="2:14" x14ac:dyDescent="0.25">
      <c r="B46" t="s">
        <v>275</v>
      </c>
      <c r="C46" s="245"/>
      <c r="D46" s="13" t="str">
        <f t="shared" si="0"/>
        <v/>
      </c>
      <c r="E46" s="31"/>
      <c r="F46" s="19" t="str">
        <f>Klasse!X43</f>
        <v/>
      </c>
      <c r="G46" s="10"/>
      <c r="H46" s="20"/>
      <c r="I46" s="21"/>
      <c r="J46" s="21"/>
      <c r="K46" s="22"/>
      <c r="N46"/>
    </row>
    <row r="47" spans="2:14" x14ac:dyDescent="0.25">
      <c r="B47" t="s">
        <v>276</v>
      </c>
      <c r="C47" s="245"/>
      <c r="D47" s="13" t="str">
        <f t="shared" si="0"/>
        <v/>
      </c>
      <c r="E47" s="31"/>
      <c r="F47" s="19" t="str">
        <f>Klasse!Y43</f>
        <v/>
      </c>
      <c r="G47" s="10"/>
      <c r="H47" s="20"/>
      <c r="I47" s="21"/>
      <c r="J47" s="21"/>
      <c r="K47" s="22"/>
      <c r="N47"/>
    </row>
    <row r="48" spans="2:14" x14ac:dyDescent="0.25">
      <c r="B48" t="s">
        <v>277</v>
      </c>
      <c r="C48" s="245"/>
      <c r="D48" s="13" t="str">
        <f t="shared" si="0"/>
        <v/>
      </c>
      <c r="E48" s="31"/>
      <c r="F48" s="19" t="str">
        <f>Klasse!Z43</f>
        <v/>
      </c>
      <c r="G48" s="10"/>
      <c r="H48" s="20"/>
      <c r="I48" s="21"/>
      <c r="J48" s="21"/>
      <c r="K48" s="22"/>
      <c r="N48"/>
    </row>
    <row r="49" spans="1:14" x14ac:dyDescent="0.25">
      <c r="B49" t="s">
        <v>278</v>
      </c>
      <c r="C49" s="246"/>
      <c r="D49" s="13" t="str">
        <f t="shared" si="0"/>
        <v/>
      </c>
      <c r="E49" s="31"/>
      <c r="F49" s="19" t="str">
        <f>Klasse!AA43</f>
        <v/>
      </c>
      <c r="G49" s="10"/>
      <c r="H49" s="20"/>
      <c r="I49" s="21"/>
      <c r="J49" s="21"/>
      <c r="K49" s="22"/>
      <c r="N49"/>
    </row>
    <row r="50" spans="1:14" x14ac:dyDescent="0.25">
      <c r="B50" t="s">
        <v>279</v>
      </c>
      <c r="C50" s="245"/>
      <c r="D50" s="13" t="str">
        <f t="shared" si="0"/>
        <v/>
      </c>
      <c r="E50" s="31"/>
      <c r="F50" s="19" t="str">
        <f>Klasse!AB43</f>
        <v/>
      </c>
      <c r="G50" s="10"/>
      <c r="H50" s="20"/>
      <c r="I50" s="21"/>
      <c r="J50" s="21"/>
      <c r="K50" s="22"/>
      <c r="N50"/>
    </row>
    <row r="51" spans="1:14" x14ac:dyDescent="0.25">
      <c r="B51" t="s">
        <v>280</v>
      </c>
      <c r="C51" s="245"/>
      <c r="D51" s="13" t="str">
        <f t="shared" si="0"/>
        <v/>
      </c>
      <c r="E51" s="31"/>
      <c r="F51" s="19" t="str">
        <f>Klasse!AC43</f>
        <v/>
      </c>
      <c r="G51" s="10"/>
      <c r="H51" s="20"/>
      <c r="I51" s="21"/>
      <c r="J51" s="21"/>
      <c r="K51" s="22"/>
      <c r="N51"/>
    </row>
    <row r="52" spans="1:14" x14ac:dyDescent="0.25">
      <c r="B52" t="s">
        <v>281</v>
      </c>
      <c r="C52" s="245"/>
      <c r="D52" s="13" t="str">
        <f t="shared" si="0"/>
        <v/>
      </c>
      <c r="E52" s="31"/>
      <c r="F52" s="19" t="str">
        <f>Klasse!AD43</f>
        <v/>
      </c>
      <c r="G52" s="10"/>
      <c r="H52" s="20"/>
      <c r="I52" s="21"/>
      <c r="J52" s="21"/>
      <c r="K52" s="22"/>
      <c r="N52"/>
    </row>
    <row r="53" spans="1:14" x14ac:dyDescent="0.25">
      <c r="B53" t="s">
        <v>282</v>
      </c>
      <c r="C53" s="245"/>
      <c r="D53" s="13" t="str">
        <f t="shared" si="0"/>
        <v/>
      </c>
      <c r="E53" s="31"/>
      <c r="F53" s="19" t="str">
        <f>Klasse!AE43</f>
        <v/>
      </c>
      <c r="G53" s="10"/>
      <c r="H53" s="20"/>
      <c r="I53" s="21"/>
      <c r="J53" s="21"/>
      <c r="K53" s="22"/>
      <c r="N53"/>
    </row>
    <row r="54" spans="1:14" ht="15.75" thickBot="1" x14ac:dyDescent="0.3">
      <c r="B54" t="s">
        <v>283</v>
      </c>
      <c r="C54" s="246"/>
      <c r="D54" s="13" t="str">
        <f t="shared" si="0"/>
        <v/>
      </c>
      <c r="E54" s="31"/>
      <c r="F54" s="32" t="str">
        <f>Klasse!AF43</f>
        <v/>
      </c>
      <c r="G54" s="10"/>
      <c r="H54" s="20"/>
      <c r="I54" s="21"/>
      <c r="J54" s="21"/>
      <c r="K54" s="22"/>
      <c r="N54"/>
    </row>
    <row r="55" spans="1:14" ht="6.75" customHeight="1" thickTop="1" x14ac:dyDescent="0.25">
      <c r="E55" s="28"/>
    </row>
    <row r="56" spans="1:14" ht="38.25" customHeight="1" x14ac:dyDescent="0.25">
      <c r="E56" s="28"/>
    </row>
    <row r="57" spans="1:14" ht="34.5" customHeight="1" x14ac:dyDescent="0.25">
      <c r="A57" s="7" t="s">
        <v>29</v>
      </c>
      <c r="B57" s="302" t="s">
        <v>63</v>
      </c>
      <c r="C57" s="302"/>
      <c r="D57" s="302"/>
      <c r="E57" s="30"/>
    </row>
    <row r="58" spans="1:14" x14ac:dyDescent="0.25">
      <c r="B58" s="320" t="s">
        <v>30</v>
      </c>
      <c r="C58" s="320"/>
      <c r="D58" s="320"/>
    </row>
    <row r="59" spans="1:14" ht="30" x14ac:dyDescent="0.25">
      <c r="A59" s="37" t="s">
        <v>50</v>
      </c>
      <c r="B59" s="36" t="s">
        <v>40</v>
      </c>
      <c r="C59" s="318" t="s">
        <v>62</v>
      </c>
      <c r="D59" s="318"/>
    </row>
    <row r="60" spans="1:14" x14ac:dyDescent="0.25">
      <c r="A60" s="37"/>
      <c r="B60" s="318" t="s">
        <v>43</v>
      </c>
      <c r="C60" s="318"/>
      <c r="D60" s="162"/>
    </row>
    <row r="61" spans="1:14" ht="99.95" customHeight="1" x14ac:dyDescent="0.25">
      <c r="A61" s="37"/>
      <c r="B61" s="324"/>
      <c r="C61" s="325"/>
      <c r="D61" s="326"/>
    </row>
    <row r="62" spans="1:14" x14ac:dyDescent="0.25">
      <c r="A62" s="37"/>
      <c r="B62" s="36"/>
      <c r="C62" s="163"/>
      <c r="D62" s="163"/>
    </row>
    <row r="63" spans="1:14" x14ac:dyDescent="0.25">
      <c r="A63" s="34"/>
      <c r="B63" s="319" t="s">
        <v>42</v>
      </c>
      <c r="C63" s="319"/>
      <c r="D63" s="319"/>
    </row>
    <row r="64" spans="1:14" ht="60" x14ac:dyDescent="0.25">
      <c r="A64" s="37" t="s">
        <v>51</v>
      </c>
      <c r="B64" s="36" t="s">
        <v>31</v>
      </c>
      <c r="C64" s="303" t="s">
        <v>44</v>
      </c>
      <c r="D64" s="303"/>
    </row>
    <row r="65" spans="1:4" ht="60" x14ac:dyDescent="0.25">
      <c r="A65" s="37" t="s">
        <v>52</v>
      </c>
      <c r="B65" s="162" t="s">
        <v>32</v>
      </c>
      <c r="C65" s="303" t="s">
        <v>44</v>
      </c>
      <c r="D65" s="303"/>
    </row>
    <row r="66" spans="1:4" ht="45" x14ac:dyDescent="0.25">
      <c r="A66" s="37" t="s">
        <v>53</v>
      </c>
      <c r="B66" s="162" t="s">
        <v>33</v>
      </c>
      <c r="C66" s="303" t="s">
        <v>44</v>
      </c>
      <c r="D66" s="303"/>
    </row>
    <row r="67" spans="1:4" ht="45" x14ac:dyDescent="0.25">
      <c r="A67" s="37" t="s">
        <v>54</v>
      </c>
      <c r="B67" s="162" t="s">
        <v>34</v>
      </c>
      <c r="C67" s="303" t="s">
        <v>44</v>
      </c>
      <c r="D67" s="303"/>
    </row>
    <row r="68" spans="1:4" ht="30" x14ac:dyDescent="0.25">
      <c r="A68" s="37" t="s">
        <v>55</v>
      </c>
      <c r="B68" s="162" t="s">
        <v>35</v>
      </c>
      <c r="C68" s="303" t="s">
        <v>44</v>
      </c>
      <c r="D68" s="303"/>
    </row>
    <row r="69" spans="1:4" ht="45" x14ac:dyDescent="0.25">
      <c r="A69" s="37" t="s">
        <v>56</v>
      </c>
      <c r="B69" s="162" t="s">
        <v>36</v>
      </c>
      <c r="C69" s="303" t="s">
        <v>44</v>
      </c>
      <c r="D69" s="303"/>
    </row>
    <row r="70" spans="1:4" ht="60" x14ac:dyDescent="0.25">
      <c r="A70" s="37" t="s">
        <v>57</v>
      </c>
      <c r="B70" s="162" t="s">
        <v>37</v>
      </c>
      <c r="C70" s="303" t="s">
        <v>44</v>
      </c>
      <c r="D70" s="303"/>
    </row>
    <row r="71" spans="1:4" ht="45" x14ac:dyDescent="0.25">
      <c r="A71" s="37" t="s">
        <v>58</v>
      </c>
      <c r="B71" s="162" t="s">
        <v>38</v>
      </c>
      <c r="C71" s="303" t="s">
        <v>44</v>
      </c>
      <c r="D71" s="303"/>
    </row>
    <row r="72" spans="1:4" ht="45" x14ac:dyDescent="0.25">
      <c r="A72" s="37" t="s">
        <v>59</v>
      </c>
      <c r="B72" s="162" t="s">
        <v>39</v>
      </c>
      <c r="C72" s="303" t="s">
        <v>44</v>
      </c>
      <c r="D72" s="303"/>
    </row>
    <row r="73" spans="1:4" x14ac:dyDescent="0.25">
      <c r="A73" s="37" t="s">
        <v>60</v>
      </c>
      <c r="B73" s="317" t="s">
        <v>64</v>
      </c>
      <c r="C73" s="317"/>
    </row>
    <row r="74" spans="1:4" ht="99.95" customHeight="1" x14ac:dyDescent="0.25">
      <c r="B74" s="321"/>
      <c r="C74" s="322"/>
      <c r="D74" s="323"/>
    </row>
  </sheetData>
  <sheetProtection sheet="1" objects="1" scenarios="1"/>
  <mergeCells count="39">
    <mergeCell ref="B73:C73"/>
    <mergeCell ref="B74:D74"/>
    <mergeCell ref="C68:D68"/>
    <mergeCell ref="C69:D69"/>
    <mergeCell ref="C70:D70"/>
    <mergeCell ref="C71:D71"/>
    <mergeCell ref="C72:D72"/>
    <mergeCell ref="B63:D63"/>
    <mergeCell ref="C64:D64"/>
    <mergeCell ref="C65:D65"/>
    <mergeCell ref="C66:D66"/>
    <mergeCell ref="C67:D67"/>
    <mergeCell ref="B57:D57"/>
    <mergeCell ref="B58:D58"/>
    <mergeCell ref="C59:D59"/>
    <mergeCell ref="B60:C60"/>
    <mergeCell ref="B61:D61"/>
    <mergeCell ref="B25:C25"/>
    <mergeCell ref="B19:C19"/>
    <mergeCell ref="B20:C20"/>
    <mergeCell ref="B21:C21"/>
    <mergeCell ref="B22:C22"/>
    <mergeCell ref="B23:C23"/>
    <mergeCell ref="B13:C13"/>
    <mergeCell ref="B14:C14"/>
    <mergeCell ref="B15:C15"/>
    <mergeCell ref="B17:C17"/>
    <mergeCell ref="B18:C18"/>
    <mergeCell ref="F1:K1"/>
    <mergeCell ref="A2:D2"/>
    <mergeCell ref="F2:K4"/>
    <mergeCell ref="A3:D3"/>
    <mergeCell ref="B5:D5"/>
    <mergeCell ref="B12:C12"/>
    <mergeCell ref="B6:C6"/>
    <mergeCell ref="B8:C8"/>
    <mergeCell ref="B9:C9"/>
    <mergeCell ref="B10:C10"/>
    <mergeCell ref="B11:C11"/>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60"/>
  <sheetViews>
    <sheetView showGridLines="0" zoomScaleNormal="100" workbookViewId="0">
      <selection activeCell="K36" sqref="K36"/>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48" t="s">
        <v>339</v>
      </c>
      <c r="B1" s="348"/>
      <c r="C1" s="348"/>
      <c r="D1" s="348"/>
      <c r="E1" s="348"/>
      <c r="F1" s="348"/>
      <c r="G1" s="348"/>
      <c r="H1" s="348"/>
      <c r="I1" s="348"/>
      <c r="J1" s="348"/>
      <c r="K1" s="348"/>
      <c r="L1" s="348"/>
      <c r="M1" s="348"/>
      <c r="N1" s="348"/>
      <c r="O1" s="169"/>
    </row>
    <row r="2" spans="1:15" ht="28.5" customHeight="1" x14ac:dyDescent="0.25">
      <c r="A2" s="349" t="str">
        <f>S_Dat!C13</f>
        <v>Schulauswertung</v>
      </c>
      <c r="B2" s="349"/>
      <c r="C2" s="349"/>
      <c r="D2" s="349"/>
      <c r="E2" s="349"/>
      <c r="F2" s="349"/>
      <c r="G2" s="349"/>
      <c r="H2" s="349"/>
      <c r="I2" s="349"/>
      <c r="J2" s="349"/>
      <c r="K2" s="349"/>
      <c r="L2" s="349"/>
      <c r="M2" s="349"/>
      <c r="N2" s="349"/>
      <c r="O2" s="1"/>
    </row>
    <row r="3" spans="1:15" ht="9.75" customHeight="1" x14ac:dyDescent="0.25">
      <c r="A3" s="1"/>
      <c r="N3" s="1"/>
      <c r="O3" s="1"/>
    </row>
    <row r="4" spans="1:15" ht="14.25" customHeight="1" x14ac:dyDescent="0.25">
      <c r="A4" s="1"/>
      <c r="B4" s="327" t="s">
        <v>341</v>
      </c>
      <c r="C4" s="327"/>
      <c r="D4" s="327"/>
      <c r="E4" s="327"/>
      <c r="F4" s="327"/>
      <c r="G4" s="327"/>
      <c r="H4" s="327"/>
      <c r="I4" s="327"/>
      <c r="J4" s="327"/>
      <c r="K4" s="327"/>
      <c r="L4" s="327"/>
      <c r="M4" s="327"/>
      <c r="N4" s="1"/>
      <c r="O4" s="1"/>
    </row>
    <row r="5" spans="1:15" ht="3.75" customHeight="1" x14ac:dyDescent="0.25">
      <c r="A5" s="1"/>
      <c r="N5" s="1"/>
      <c r="O5" s="1"/>
    </row>
    <row r="6" spans="1:15" ht="15" customHeight="1" x14ac:dyDescent="0.25">
      <c r="A6" s="170" t="s">
        <v>337</v>
      </c>
      <c r="B6" s="171"/>
      <c r="C6" s="172"/>
      <c r="D6" s="172"/>
      <c r="E6" s="172"/>
      <c r="F6" s="172"/>
      <c r="G6" s="172"/>
      <c r="H6" s="172"/>
      <c r="I6" s="1"/>
      <c r="J6" s="1"/>
      <c r="K6" s="335" t="str">
        <f>"Mittelwert: "&amp;IF(S_Dat!Z4=0,"",TEXT(S_Dat!Z4,"0,00"))</f>
        <v xml:space="preserve">Mittelwert: </v>
      </c>
      <c r="L6" s="335"/>
      <c r="M6" s="335"/>
      <c r="N6" s="173"/>
      <c r="O6" s="1"/>
    </row>
    <row r="7" spans="1:15" ht="15" customHeight="1" x14ac:dyDescent="0.25">
      <c r="A7" s="1"/>
      <c r="B7" s="336" t="s">
        <v>2</v>
      </c>
      <c r="C7" s="337"/>
      <c r="D7" s="174">
        <v>1</v>
      </c>
      <c r="E7" s="174">
        <v>2</v>
      </c>
      <c r="F7" s="174">
        <v>3</v>
      </c>
      <c r="G7" s="174">
        <v>4</v>
      </c>
      <c r="H7" s="174">
        <v>5</v>
      </c>
      <c r="I7" s="175">
        <v>6</v>
      </c>
      <c r="J7" s="1"/>
      <c r="K7" s="335"/>
      <c r="L7" s="335"/>
      <c r="M7" s="335"/>
      <c r="N7" s="173"/>
      <c r="O7" s="1"/>
    </row>
    <row r="8" spans="1:15" ht="3.95" customHeight="1" x14ac:dyDescent="0.25">
      <c r="A8" s="176"/>
      <c r="B8" s="338" t="s">
        <v>161</v>
      </c>
      <c r="C8" s="339"/>
      <c r="D8" s="340" t="str">
        <f>IF(S_Dat!S4=0,"—",S_Dat!S4)</f>
        <v>—</v>
      </c>
      <c r="E8" s="340" t="str">
        <f>IF(S_Dat!T4=0,"—",S_Dat!T4)</f>
        <v>—</v>
      </c>
      <c r="F8" s="340" t="str">
        <f>IF(S_Dat!U4=0,"—",S_Dat!U4)</f>
        <v>—</v>
      </c>
      <c r="G8" s="340" t="str">
        <f>IF(S_Dat!V4=0,"—",S_Dat!V4)</f>
        <v>—</v>
      </c>
      <c r="H8" s="340" t="str">
        <f>IF(S_Dat!W4=0,"—",S_Dat!W4)</f>
        <v>—</v>
      </c>
      <c r="I8" s="342" t="str">
        <f>IF(S_Dat!X4=0,"—",S_Dat!X4)</f>
        <v>—</v>
      </c>
      <c r="J8" s="347" t="s">
        <v>162</v>
      </c>
      <c r="K8" s="347"/>
      <c r="L8" s="1"/>
      <c r="M8" s="1"/>
      <c r="O8" s="1"/>
    </row>
    <row r="9" spans="1:15" ht="15" customHeight="1" x14ac:dyDescent="0.25">
      <c r="A9" s="177"/>
      <c r="B9" s="336"/>
      <c r="C9" s="337"/>
      <c r="D9" s="341"/>
      <c r="E9" s="341"/>
      <c r="F9" s="341"/>
      <c r="G9" s="341"/>
      <c r="H9" s="341"/>
      <c r="I9" s="343"/>
      <c r="J9" s="347"/>
      <c r="K9" s="347"/>
      <c r="L9" s="1"/>
      <c r="M9" s="178"/>
      <c r="O9" s="1"/>
    </row>
    <row r="10" spans="1:15" ht="3.95" customHeight="1" x14ac:dyDescent="0.25">
      <c r="A10" s="177"/>
      <c r="B10" s="329" t="s">
        <v>163</v>
      </c>
      <c r="C10" s="330"/>
      <c r="D10" s="333" t="str">
        <f>IF(S_Dat!S8=0,"—",S_Dat!S8)</f>
        <v>—</v>
      </c>
      <c r="E10" s="333" t="str">
        <f>IF(S_Dat!T8=0,"—",S_Dat!T8)</f>
        <v>—</v>
      </c>
      <c r="F10" s="333" t="str">
        <f>IF(S_Dat!U8=0,"—",S_Dat!U8)</f>
        <v>—</v>
      </c>
      <c r="G10" s="333" t="str">
        <f>IF(S_Dat!V8=0,"—",S_Dat!V8)</f>
        <v>—</v>
      </c>
      <c r="H10" s="333" t="str">
        <f>IF(S_Dat!W8=0,"—",S_Dat!W8)</f>
        <v>—</v>
      </c>
      <c r="I10" s="345" t="str">
        <f>IF(S_Dat!X8=0,"—",S_Dat!X8)</f>
        <v>—</v>
      </c>
      <c r="J10" s="347"/>
      <c r="K10" s="347"/>
      <c r="L10" s="1"/>
      <c r="M10" s="178"/>
      <c r="O10" s="1"/>
    </row>
    <row r="11" spans="1:15" ht="15" customHeight="1" x14ac:dyDescent="0.25">
      <c r="A11" s="177"/>
      <c r="B11" s="331"/>
      <c r="C11" s="332"/>
      <c r="D11" s="334"/>
      <c r="E11" s="334"/>
      <c r="F11" s="334"/>
      <c r="G11" s="334"/>
      <c r="H11" s="334"/>
      <c r="I11" s="346"/>
      <c r="J11" s="347"/>
      <c r="K11" s="347"/>
      <c r="L11" s="1"/>
      <c r="M11" s="178"/>
      <c r="O11" s="1"/>
    </row>
    <row r="12" spans="1:15" ht="8.25" customHeight="1" x14ac:dyDescent="0.25">
      <c r="A12" s="177"/>
      <c r="B12" s="179"/>
      <c r="C12" s="180"/>
      <c r="D12" s="180"/>
      <c r="E12" s="180"/>
      <c r="F12" s="180"/>
      <c r="G12" s="180"/>
      <c r="H12" s="180"/>
      <c r="I12" s="181"/>
      <c r="J12" s="181"/>
      <c r="K12" s="181"/>
      <c r="L12" s="179"/>
      <c r="M12" s="182"/>
      <c r="O12" s="1"/>
    </row>
    <row r="13" spans="1:15" ht="15" customHeight="1" x14ac:dyDescent="0.25">
      <c r="A13" s="170" t="s">
        <v>338</v>
      </c>
      <c r="B13" s="171"/>
      <c r="C13" s="172"/>
      <c r="D13" s="172"/>
      <c r="E13" s="172"/>
      <c r="F13" s="172"/>
      <c r="G13" s="172"/>
      <c r="H13" s="172"/>
      <c r="I13" s="1"/>
      <c r="J13" s="1"/>
      <c r="K13" s="335" t="str">
        <f>"Mittelwert: "&amp;IF(S_Dat!Z5=0,"",TEXT(S_Dat!Z5,"0,00"))</f>
        <v xml:space="preserve">Mittelwert: </v>
      </c>
      <c r="L13" s="335"/>
      <c r="M13" s="335"/>
      <c r="O13" s="1"/>
    </row>
    <row r="14" spans="1:15" ht="12.75" customHeight="1" x14ac:dyDescent="0.25">
      <c r="A14" s="183"/>
      <c r="B14" s="336" t="s">
        <v>2</v>
      </c>
      <c r="C14" s="337"/>
      <c r="D14" s="174">
        <v>1</v>
      </c>
      <c r="E14" s="174">
        <v>2</v>
      </c>
      <c r="F14" s="174">
        <v>3</v>
      </c>
      <c r="G14" s="174">
        <v>4</v>
      </c>
      <c r="H14" s="174">
        <v>5</v>
      </c>
      <c r="I14" s="175">
        <v>6</v>
      </c>
      <c r="J14" s="1"/>
      <c r="K14" s="335"/>
      <c r="L14" s="335"/>
      <c r="M14" s="335"/>
      <c r="O14" s="1"/>
    </row>
    <row r="15" spans="1:15" ht="5.25" customHeight="1" x14ac:dyDescent="0.25">
      <c r="A15" s="184"/>
      <c r="B15" s="338" t="s">
        <v>161</v>
      </c>
      <c r="C15" s="339"/>
      <c r="D15" s="340" t="str">
        <f>IF(S_Dat!S5=0,"—",S_Dat!S5)</f>
        <v>—</v>
      </c>
      <c r="E15" s="340" t="str">
        <f>IF(S_Dat!T5=0,"—",S_Dat!T5)</f>
        <v>—</v>
      </c>
      <c r="F15" s="340" t="str">
        <f>IF(S_Dat!U5=0,"—",S_Dat!U5)</f>
        <v>—</v>
      </c>
      <c r="G15" s="340" t="str">
        <f>IF(S_Dat!V5=0,"—",S_Dat!V5)</f>
        <v>—</v>
      </c>
      <c r="H15" s="340" t="str">
        <f>IF(S_Dat!W5=0,"—",S_Dat!W5)</f>
        <v>—</v>
      </c>
      <c r="I15" s="342" t="str">
        <f>IF(S_Dat!X5=0,"—",S_Dat!X5)</f>
        <v>—</v>
      </c>
      <c r="J15" s="344" t="s">
        <v>162</v>
      </c>
      <c r="K15" s="344"/>
      <c r="L15" s="171"/>
      <c r="M15" s="185"/>
      <c r="O15" s="1"/>
    </row>
    <row r="16" spans="1:15" ht="12.75" customHeight="1" x14ac:dyDescent="0.25">
      <c r="A16" s="177"/>
      <c r="B16" s="336"/>
      <c r="C16" s="337"/>
      <c r="D16" s="341"/>
      <c r="E16" s="341"/>
      <c r="F16" s="341"/>
      <c r="G16" s="341"/>
      <c r="H16" s="341"/>
      <c r="I16" s="343"/>
      <c r="J16" s="344"/>
      <c r="K16" s="344"/>
      <c r="L16" s="171"/>
      <c r="M16" s="186"/>
      <c r="O16" s="1"/>
    </row>
    <row r="17" spans="1:15" ht="5.25" customHeight="1" x14ac:dyDescent="0.25">
      <c r="A17" s="177"/>
      <c r="B17" s="329" t="s">
        <v>163</v>
      </c>
      <c r="C17" s="330"/>
      <c r="D17" s="333" t="str">
        <f>IF(S_Dat!S9=0,"—",S_Dat!S9)</f>
        <v>—</v>
      </c>
      <c r="E17" s="333" t="str">
        <f>IF(S_Dat!T9=0,"—",S_Dat!T9)</f>
        <v>—</v>
      </c>
      <c r="F17" s="333" t="str">
        <f>IF(S_Dat!U9=0,"—",S_Dat!U9)</f>
        <v>—</v>
      </c>
      <c r="G17" s="333" t="str">
        <f>IF(S_Dat!V9=0,"—",S_Dat!V9)</f>
        <v>—</v>
      </c>
      <c r="H17" s="333" t="str">
        <f>IF(S_Dat!W9=0,"—",S_Dat!W9)</f>
        <v>—</v>
      </c>
      <c r="I17" s="345" t="str">
        <f>IF(S_Dat!X9=0,"—",S_Dat!X9)</f>
        <v>—</v>
      </c>
      <c r="J17" s="344"/>
      <c r="K17" s="344"/>
      <c r="L17" s="171"/>
      <c r="M17" s="187"/>
      <c r="O17" s="1"/>
    </row>
    <row r="18" spans="1:15" ht="12.75" customHeight="1" x14ac:dyDescent="0.25">
      <c r="A18" s="177"/>
      <c r="B18" s="331"/>
      <c r="C18" s="332"/>
      <c r="D18" s="334"/>
      <c r="E18" s="334"/>
      <c r="F18" s="334"/>
      <c r="G18" s="334"/>
      <c r="H18" s="334"/>
      <c r="I18" s="346"/>
      <c r="J18" s="344"/>
      <c r="K18" s="344"/>
      <c r="L18" s="171"/>
      <c r="M18" s="187"/>
      <c r="O18" s="1"/>
    </row>
    <row r="19" spans="1:15" ht="7.5" customHeight="1" x14ac:dyDescent="0.25">
      <c r="A19" s="177"/>
      <c r="B19" s="188"/>
      <c r="C19" s="188"/>
      <c r="D19" s="189"/>
      <c r="E19" s="189"/>
      <c r="F19" s="189"/>
      <c r="G19" s="189"/>
      <c r="H19" s="189"/>
      <c r="I19" s="189"/>
      <c r="J19" s="190"/>
      <c r="K19" s="190"/>
      <c r="L19" s="171"/>
      <c r="M19" s="187"/>
      <c r="O19" s="1"/>
    </row>
    <row r="20" spans="1:15" x14ac:dyDescent="0.25">
      <c r="B20" s="327" t="s">
        <v>164</v>
      </c>
      <c r="C20" s="327"/>
      <c r="D20" s="327"/>
      <c r="E20" s="327"/>
      <c r="F20" s="327"/>
      <c r="G20" s="327"/>
      <c r="H20" s="327"/>
      <c r="I20" s="327"/>
      <c r="J20" s="327"/>
      <c r="K20" s="327"/>
      <c r="L20" s="327"/>
      <c r="M20" s="327"/>
    </row>
    <row r="21" spans="1:15" x14ac:dyDescent="0.25">
      <c r="B21" s="191" t="s">
        <v>340</v>
      </c>
      <c r="C21" s="192"/>
      <c r="D21" s="192"/>
      <c r="E21" s="192"/>
      <c r="F21" s="192"/>
      <c r="G21" s="192"/>
      <c r="H21" s="192"/>
      <c r="I21" s="192"/>
      <c r="J21" s="191"/>
      <c r="K21" s="192"/>
      <c r="L21" s="192"/>
      <c r="M21" s="192"/>
    </row>
    <row r="22" spans="1:15" ht="3" customHeight="1" x14ac:dyDescent="0.25"/>
    <row r="23" spans="1:15" x14ac:dyDescent="0.25">
      <c r="B23" s="256"/>
      <c r="C23" t="s">
        <v>165</v>
      </c>
      <c r="H23" s="195"/>
      <c r="I23" t="s">
        <v>167</v>
      </c>
    </row>
    <row r="24" spans="1:15" ht="3" customHeight="1" x14ac:dyDescent="0.25">
      <c r="B24" s="193"/>
      <c r="C24" s="194"/>
      <c r="H24" s="193"/>
      <c r="I24" s="194"/>
      <c r="J24" s="194"/>
      <c r="K24" s="194"/>
    </row>
    <row r="25" spans="1:15" x14ac:dyDescent="0.25">
      <c r="B25" s="257"/>
      <c r="C25" t="s">
        <v>166</v>
      </c>
      <c r="H25" s="196"/>
      <c r="I25" t="s">
        <v>168</v>
      </c>
    </row>
    <row r="26" spans="1:15" ht="7.5" customHeight="1" x14ac:dyDescent="0.25"/>
    <row r="27" spans="1:15" ht="15.75" customHeight="1" x14ac:dyDescent="0.25">
      <c r="B27" s="327" t="s">
        <v>342</v>
      </c>
      <c r="C27" s="327"/>
      <c r="D27" s="327"/>
      <c r="E27" s="327"/>
      <c r="F27" s="327"/>
      <c r="G27" s="327"/>
      <c r="H27" s="327"/>
      <c r="I27" s="327"/>
      <c r="J27" s="327"/>
      <c r="K27" s="327"/>
      <c r="L27" s="327"/>
      <c r="M27" s="327"/>
    </row>
    <row r="28" spans="1:15" ht="5.25" customHeight="1" x14ac:dyDescent="0.25"/>
    <row r="29" spans="1:15" ht="15" customHeight="1" x14ac:dyDescent="0.25"/>
    <row r="44" spans="14:14" x14ac:dyDescent="0.25">
      <c r="N44" s="197"/>
    </row>
    <row r="45" spans="14:14" x14ac:dyDescent="0.25">
      <c r="N45" s="197"/>
    </row>
    <row r="60" spans="2:13" ht="15.75" customHeight="1" x14ac:dyDescent="0.25">
      <c r="B60" s="328" t="s">
        <v>343</v>
      </c>
      <c r="C60" s="328"/>
      <c r="D60" s="328"/>
      <c r="E60" s="328"/>
      <c r="F60" s="328"/>
      <c r="G60" s="328"/>
      <c r="H60" s="328"/>
      <c r="I60" s="328"/>
      <c r="J60" s="328"/>
      <c r="K60" s="328"/>
      <c r="L60" s="328"/>
      <c r="M60" s="328"/>
    </row>
  </sheetData>
  <sheetProtection sheet="1" objects="1" scenarios="1" selectLockedCells="1" selectUnlockedCells="1"/>
  <mergeCells count="40">
    <mergeCell ref="B20:M20"/>
    <mergeCell ref="B27:M27"/>
    <mergeCell ref="B60:M60"/>
    <mergeCell ref="B17:C18"/>
    <mergeCell ref="D17:D18"/>
    <mergeCell ref="E17:E18"/>
    <mergeCell ref="F17:F18"/>
    <mergeCell ref="G17:G18"/>
    <mergeCell ref="H17:H18"/>
    <mergeCell ref="K13:M14"/>
    <mergeCell ref="B14:C14"/>
    <mergeCell ref="B15:C16"/>
    <mergeCell ref="D15:D16"/>
    <mergeCell ref="E15:E16"/>
    <mergeCell ref="F15:F16"/>
    <mergeCell ref="G15:G16"/>
    <mergeCell ref="H15:H16"/>
    <mergeCell ref="I15:I16"/>
    <mergeCell ref="J15:K18"/>
    <mergeCell ref="I17:I18"/>
    <mergeCell ref="H8:H9"/>
    <mergeCell ref="I8:I9"/>
    <mergeCell ref="J8:K11"/>
    <mergeCell ref="B10:C11"/>
    <mergeCell ref="D10:D11"/>
    <mergeCell ref="E10:E11"/>
    <mergeCell ref="F10:F11"/>
    <mergeCell ref="G10:G11"/>
    <mergeCell ref="H10:H11"/>
    <mergeCell ref="I10:I11"/>
    <mergeCell ref="B8:C9"/>
    <mergeCell ref="D8:D9"/>
    <mergeCell ref="E8:E9"/>
    <mergeCell ref="F8:F9"/>
    <mergeCell ref="G8:G9"/>
    <mergeCell ref="A1:N1"/>
    <mergeCell ref="A2:N2"/>
    <mergeCell ref="B4:M4"/>
    <mergeCell ref="K6:M7"/>
    <mergeCell ref="B7:C7"/>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workbookViewId="0">
      <selection activeCell="J18" sqref="J18"/>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4" r:id="rId4">
          <objectPr defaultSize="0" r:id="rId5">
            <anchor moveWithCells="1">
              <from>
                <xdr:col>1</xdr:col>
                <xdr:colOff>47625</xdr:colOff>
                <xdr:row>0</xdr:row>
                <xdr:rowOff>19050</xdr:rowOff>
              </from>
              <to>
                <xdr:col>8</xdr:col>
                <xdr:colOff>828675</xdr:colOff>
                <xdr:row>49</xdr:row>
                <xdr:rowOff>38100</xdr:rowOff>
              </to>
            </anchor>
          </objectPr>
        </oleObject>
      </mc:Choice>
      <mc:Fallback>
        <oleObject progId="Dokument" shapeId="8194"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8"/>
  <sheetViews>
    <sheetView workbookViewId="0">
      <selection activeCell="Y6" sqref="Y6"/>
    </sheetView>
  </sheetViews>
  <sheetFormatPr baseColWidth="10" defaultRowHeight="15" x14ac:dyDescent="0.25"/>
  <cols>
    <col min="1" max="1" width="5.28515625" customWidth="1"/>
    <col min="2" max="2" width="25.5703125" customWidth="1"/>
    <col min="3" max="31" width="6.7109375" customWidth="1"/>
    <col min="32" max="34" width="6.42578125" customWidth="1"/>
  </cols>
  <sheetData>
    <row r="1" spans="1:31" ht="15.75" thickBot="1" x14ac:dyDescent="0.3">
      <c r="D1" s="198"/>
      <c r="E1" s="198"/>
      <c r="F1" s="198"/>
      <c r="G1" s="198"/>
    </row>
    <row r="2" spans="1:31" ht="15.75" thickTop="1" x14ac:dyDescent="0.25">
      <c r="D2" s="198"/>
      <c r="E2" s="148"/>
      <c r="F2" s="149"/>
      <c r="G2" s="198"/>
      <c r="N2" s="199" t="s">
        <v>169</v>
      </c>
      <c r="O2" s="199"/>
      <c r="Z2" s="200" t="s">
        <v>170</v>
      </c>
      <c r="AA2" s="200"/>
      <c r="AB2" s="240"/>
      <c r="AC2" s="240"/>
      <c r="AD2" s="240"/>
    </row>
    <row r="3" spans="1:31" x14ac:dyDescent="0.25">
      <c r="D3" s="198"/>
      <c r="E3" s="150" t="s">
        <v>0</v>
      </c>
      <c r="F3" s="151"/>
      <c r="G3" s="198"/>
      <c r="O3" s="201" t="s">
        <v>161</v>
      </c>
      <c r="Q3" s="1"/>
      <c r="S3" s="200">
        <v>1</v>
      </c>
      <c r="T3" s="200">
        <v>2</v>
      </c>
      <c r="U3" s="200">
        <v>3</v>
      </c>
      <c r="V3" s="200">
        <v>4</v>
      </c>
      <c r="W3" s="200">
        <v>5</v>
      </c>
      <c r="X3" s="200">
        <v>6</v>
      </c>
      <c r="Y3" s="200" t="s">
        <v>171</v>
      </c>
      <c r="Z3" s="368" t="str">
        <f>IF(Y5=0,"",(S3*S$5+T3*T$5+U3*U$5+V3*V$5+W3*W$5+X3*X$5)/Y5)</f>
        <v/>
      </c>
      <c r="AA3" s="368"/>
      <c r="AB3" s="247"/>
      <c r="AC3" s="247"/>
      <c r="AD3" s="247"/>
    </row>
    <row r="4" spans="1:31" x14ac:dyDescent="0.25">
      <c r="D4" s="198"/>
      <c r="E4" s="152" t="s">
        <v>1</v>
      </c>
      <c r="F4" s="153" t="s">
        <v>2</v>
      </c>
      <c r="G4" s="198"/>
      <c r="O4" s="202"/>
      <c r="Q4" s="1"/>
      <c r="R4" s="202" t="s">
        <v>172</v>
      </c>
      <c r="S4" s="200">
        <f>IF(Meldedaten!F9="",0,Meldedaten!F9)</f>
        <v>0</v>
      </c>
      <c r="T4" s="200">
        <f>IF(Meldedaten!F10="",0,Meldedaten!F10)</f>
        <v>0</v>
      </c>
      <c r="U4" s="200">
        <f>IF(Meldedaten!F11="",0,Meldedaten!F11)</f>
        <v>0</v>
      </c>
      <c r="V4" s="200">
        <f>IF(Meldedaten!F12="",0,Meldedaten!F12)</f>
        <v>0</v>
      </c>
      <c r="W4" s="200">
        <f>IF(Meldedaten!F13="",0,Meldedaten!F13)</f>
        <v>0</v>
      </c>
      <c r="X4" s="200">
        <f>IF(Meldedaten!F14="",0,Meldedaten!F14)</f>
        <v>0</v>
      </c>
      <c r="Y4" s="200">
        <f>SUM(S4:X4)</f>
        <v>0</v>
      </c>
      <c r="Z4" s="369" t="str">
        <f>IF(Y4=0,"",(S4*$S$3+T4*$T$3+U4*$U$3+V4*$V$3+W4*$W$3+X4*$X$3)/Y4)</f>
        <v/>
      </c>
      <c r="AA4" s="370"/>
      <c r="AB4" s="247"/>
      <c r="AC4" s="247"/>
      <c r="AD4" s="247"/>
    </row>
    <row r="5" spans="1:31" x14ac:dyDescent="0.25">
      <c r="D5" s="198"/>
      <c r="E5" s="154">
        <v>0</v>
      </c>
      <c r="F5" s="155">
        <v>6</v>
      </c>
      <c r="G5" s="198"/>
      <c r="O5" s="202"/>
      <c r="Q5" s="1"/>
      <c r="R5" s="202" t="s">
        <v>173</v>
      </c>
      <c r="S5" s="200">
        <f>IF(Meldedaten!F18="",0,Meldedaten!F18)</f>
        <v>0</v>
      </c>
      <c r="T5" s="200">
        <f>IF(Meldedaten!F19="",0,Meldedaten!F19)</f>
        <v>0</v>
      </c>
      <c r="U5" s="200">
        <f>IF(Meldedaten!F20="",0,Meldedaten!F20)</f>
        <v>0</v>
      </c>
      <c r="V5" s="200">
        <f>IF(Meldedaten!F21="",0,Meldedaten!F21)</f>
        <v>0</v>
      </c>
      <c r="W5" s="200">
        <f>IF(Meldedaten!F22="",0,Meldedaten!F22)</f>
        <v>0</v>
      </c>
      <c r="X5" s="200">
        <f>IF(Meldedaten!F23="",0,Meldedaten!F23)</f>
        <v>0</v>
      </c>
      <c r="Y5" s="200">
        <f>SUM(S5:X5)</f>
        <v>0</v>
      </c>
      <c r="Z5" s="369" t="str">
        <f>IF(Y5=0,"",(S5*$S$3+T5*$T$3+U5*$U$3+V5*$V$3+W5*$W$3+X5*$X$3)/Y5)</f>
        <v/>
      </c>
      <c r="AA5" s="370"/>
      <c r="AB5" s="247"/>
      <c r="AC5" s="247"/>
      <c r="AD5" s="247"/>
    </row>
    <row r="6" spans="1:31" x14ac:dyDescent="0.25">
      <c r="D6" s="198"/>
      <c r="E6" s="154">
        <v>6</v>
      </c>
      <c r="F6" s="155">
        <v>5</v>
      </c>
      <c r="G6" s="198"/>
      <c r="O6" s="202"/>
      <c r="Q6" s="1"/>
    </row>
    <row r="7" spans="1:31" x14ac:dyDescent="0.25">
      <c r="D7" s="198"/>
      <c r="E7" s="154">
        <v>12</v>
      </c>
      <c r="F7" s="155">
        <v>4</v>
      </c>
      <c r="G7" s="198"/>
      <c r="O7" s="201" t="s">
        <v>163</v>
      </c>
      <c r="Q7" s="1"/>
      <c r="S7" s="200">
        <v>1</v>
      </c>
      <c r="T7" s="200">
        <v>2</v>
      </c>
      <c r="U7" s="200">
        <v>3</v>
      </c>
      <c r="V7" s="200">
        <v>4</v>
      </c>
      <c r="W7" s="200">
        <v>5</v>
      </c>
      <c r="X7" s="200">
        <v>6</v>
      </c>
    </row>
    <row r="8" spans="1:31" x14ac:dyDescent="0.25">
      <c r="D8" s="198"/>
      <c r="E8" s="154">
        <v>18</v>
      </c>
      <c r="F8" s="155">
        <v>3</v>
      </c>
      <c r="G8" s="198"/>
      <c r="R8" s="202" t="s">
        <v>172</v>
      </c>
      <c r="S8" s="203" t="str">
        <f>IF(S4=0,"—",S4/$Y4)</f>
        <v>—</v>
      </c>
      <c r="T8" s="203" t="str">
        <f t="shared" ref="T8:X9" si="0">IF(T4=0,"—",T4/$Y4)</f>
        <v>—</v>
      </c>
      <c r="U8" s="203" t="str">
        <f t="shared" si="0"/>
        <v>—</v>
      </c>
      <c r="V8" s="203" t="str">
        <f t="shared" si="0"/>
        <v>—</v>
      </c>
      <c r="W8" s="203" t="str">
        <f t="shared" si="0"/>
        <v>—</v>
      </c>
      <c r="X8" s="203" t="str">
        <f t="shared" si="0"/>
        <v>—</v>
      </c>
    </row>
    <row r="9" spans="1:31" x14ac:dyDescent="0.25">
      <c r="D9" s="198"/>
      <c r="E9" s="154">
        <v>23</v>
      </c>
      <c r="F9" s="155">
        <v>2</v>
      </c>
      <c r="G9" s="198"/>
      <c r="R9" s="202" t="s">
        <v>173</v>
      </c>
      <c r="S9" s="203" t="str">
        <f>IF(S5=0,"—",S5/$Y5)</f>
        <v>—</v>
      </c>
      <c r="T9" s="203" t="str">
        <f t="shared" si="0"/>
        <v>—</v>
      </c>
      <c r="U9" s="203" t="str">
        <f t="shared" si="0"/>
        <v>—</v>
      </c>
      <c r="V9" s="203" t="str">
        <f t="shared" si="0"/>
        <v>—</v>
      </c>
      <c r="W9" s="203" t="str">
        <f t="shared" si="0"/>
        <v>—</v>
      </c>
      <c r="X9" s="203" t="str">
        <f t="shared" si="0"/>
        <v>—</v>
      </c>
    </row>
    <row r="10" spans="1:31" ht="15.75" thickBot="1" x14ac:dyDescent="0.3">
      <c r="D10" s="198"/>
      <c r="E10" s="156">
        <v>28</v>
      </c>
      <c r="F10" s="157">
        <v>1</v>
      </c>
      <c r="G10" s="198"/>
    </row>
    <row r="11" spans="1:31" ht="15.75" thickTop="1" x14ac:dyDescent="0.25">
      <c r="D11" s="198"/>
      <c r="E11" s="198"/>
      <c r="F11" s="198"/>
      <c r="G11" s="198"/>
    </row>
    <row r="13" spans="1:31" ht="21" x14ac:dyDescent="0.35">
      <c r="B13" s="199" t="s">
        <v>174</v>
      </c>
      <c r="C13" s="204" t="str">
        <f>"Klasse "&amp;Klasse!F2</f>
        <v xml:space="preserve">Klasse </v>
      </c>
    </row>
    <row r="14" spans="1:31" x14ac:dyDescent="0.25">
      <c r="B14" s="199"/>
    </row>
    <row r="15" spans="1:31" x14ac:dyDescent="0.25">
      <c r="B15" s="205" t="s">
        <v>175</v>
      </c>
      <c r="C15" s="206"/>
      <c r="D15" s="206"/>
      <c r="E15" s="206"/>
      <c r="F15" s="206"/>
      <c r="G15" s="206"/>
      <c r="H15" s="206"/>
      <c r="I15" s="206"/>
      <c r="J15" s="206"/>
      <c r="K15" s="206"/>
      <c r="L15" s="206"/>
      <c r="M15" s="206"/>
      <c r="N15" s="206"/>
      <c r="O15" s="206"/>
      <c r="P15" s="206"/>
      <c r="Q15" s="206"/>
      <c r="R15" s="207"/>
      <c r="S15" s="207"/>
      <c r="T15" s="206"/>
      <c r="U15" s="206"/>
      <c r="V15" s="206"/>
      <c r="W15" s="206"/>
      <c r="X15" s="207"/>
      <c r="Y15" s="207"/>
      <c r="Z15" s="206"/>
      <c r="AA15" s="206"/>
      <c r="AB15" s="206"/>
      <c r="AC15" s="206"/>
      <c r="AD15" s="206"/>
      <c r="AE15" s="206"/>
    </row>
    <row r="16" spans="1:31" x14ac:dyDescent="0.25">
      <c r="A16">
        <v>1</v>
      </c>
      <c r="B16" s="205" t="s">
        <v>176</v>
      </c>
      <c r="C16" s="206" t="s">
        <v>177</v>
      </c>
      <c r="D16" s="206" t="s">
        <v>178</v>
      </c>
      <c r="E16" s="206" t="s">
        <v>179</v>
      </c>
      <c r="F16" s="206" t="s">
        <v>180</v>
      </c>
      <c r="G16" s="206" t="s">
        <v>181</v>
      </c>
      <c r="H16" s="206" t="s">
        <v>182</v>
      </c>
      <c r="I16" s="206" t="s">
        <v>183</v>
      </c>
      <c r="J16" s="206" t="s">
        <v>184</v>
      </c>
      <c r="K16" s="206" t="s">
        <v>185</v>
      </c>
      <c r="L16" s="206" t="s">
        <v>186</v>
      </c>
      <c r="M16" s="206" t="s">
        <v>187</v>
      </c>
      <c r="N16" s="206" t="s">
        <v>188</v>
      </c>
      <c r="O16" s="206" t="s">
        <v>189</v>
      </c>
      <c r="P16" s="206" t="s">
        <v>190</v>
      </c>
      <c r="Q16" s="206" t="s">
        <v>191</v>
      </c>
      <c r="R16" s="206" t="s">
        <v>192</v>
      </c>
      <c r="S16" s="206" t="s">
        <v>193</v>
      </c>
      <c r="T16" s="206" t="s">
        <v>194</v>
      </c>
      <c r="U16" s="206" t="s">
        <v>195</v>
      </c>
      <c r="V16" s="206" t="s">
        <v>196</v>
      </c>
      <c r="W16" s="206" t="s">
        <v>197</v>
      </c>
      <c r="X16" s="206" t="s">
        <v>198</v>
      </c>
      <c r="Y16" s="206" t="s">
        <v>199</v>
      </c>
      <c r="Z16" s="206" t="s">
        <v>200</v>
      </c>
      <c r="AA16" s="206" t="s">
        <v>201</v>
      </c>
      <c r="AB16" s="206" t="s">
        <v>202</v>
      </c>
      <c r="AC16" s="206" t="s">
        <v>322</v>
      </c>
      <c r="AD16" s="206" t="s">
        <v>323</v>
      </c>
      <c r="AE16" s="206" t="s">
        <v>324</v>
      </c>
    </row>
    <row r="17" spans="1:31" x14ac:dyDescent="0.25">
      <c r="A17">
        <v>2</v>
      </c>
      <c r="B17" s="208" t="s">
        <v>203</v>
      </c>
      <c r="C17" s="73" t="s">
        <v>66</v>
      </c>
      <c r="D17" s="140" t="s">
        <v>66</v>
      </c>
      <c r="E17" s="140" t="s">
        <v>66</v>
      </c>
      <c r="F17" s="140" t="s">
        <v>66</v>
      </c>
      <c r="G17" s="140" t="s">
        <v>66</v>
      </c>
      <c r="H17" s="140" t="s">
        <v>67</v>
      </c>
      <c r="I17" s="140" t="s">
        <v>67</v>
      </c>
      <c r="J17" s="140" t="s">
        <v>67</v>
      </c>
      <c r="K17" s="140" t="s">
        <v>67</v>
      </c>
      <c r="L17" s="141" t="s">
        <v>66</v>
      </c>
      <c r="M17" s="73" t="s">
        <v>66</v>
      </c>
      <c r="N17" s="140" t="s">
        <v>66</v>
      </c>
      <c r="O17" s="140" t="s">
        <v>67</v>
      </c>
      <c r="P17" s="140" t="s">
        <v>67</v>
      </c>
      <c r="Q17" s="140" t="s">
        <v>67</v>
      </c>
      <c r="R17" s="141" t="s">
        <v>67</v>
      </c>
      <c r="S17" s="73" t="s">
        <v>66</v>
      </c>
      <c r="T17" s="140" t="s">
        <v>66</v>
      </c>
      <c r="U17" s="140" t="s">
        <v>67</v>
      </c>
      <c r="V17" s="140" t="s">
        <v>68</v>
      </c>
      <c r="W17" s="141" t="s">
        <v>68</v>
      </c>
      <c r="X17" s="73" t="s">
        <v>67</v>
      </c>
      <c r="Y17" s="140" t="s">
        <v>68</v>
      </c>
      <c r="Z17" s="141" t="s">
        <v>67</v>
      </c>
      <c r="AA17" s="210" t="s">
        <v>67</v>
      </c>
      <c r="AB17" s="73" t="s">
        <v>66</v>
      </c>
      <c r="AC17" s="73" t="s">
        <v>66</v>
      </c>
      <c r="AD17" s="73" t="s">
        <v>68</v>
      </c>
      <c r="AE17" s="73" t="s">
        <v>68</v>
      </c>
    </row>
    <row r="18" spans="1:31" x14ac:dyDescent="0.25">
      <c r="A18">
        <v>3</v>
      </c>
      <c r="B18" s="208" t="s">
        <v>207</v>
      </c>
      <c r="C18" s="142" t="s">
        <v>204</v>
      </c>
      <c r="D18" s="143" t="s">
        <v>204</v>
      </c>
      <c r="E18" s="143" t="s">
        <v>204</v>
      </c>
      <c r="F18" s="143" t="s">
        <v>204</v>
      </c>
      <c r="G18" s="143" t="s">
        <v>204</v>
      </c>
      <c r="H18" s="143" t="s">
        <v>231</v>
      </c>
      <c r="I18" s="143" t="s">
        <v>205</v>
      </c>
      <c r="J18" s="143" t="s">
        <v>205</v>
      </c>
      <c r="K18" s="143" t="s">
        <v>206</v>
      </c>
      <c r="L18" s="144" t="s">
        <v>205</v>
      </c>
      <c r="M18" s="142" t="s">
        <v>205</v>
      </c>
      <c r="N18" s="143" t="s">
        <v>205</v>
      </c>
      <c r="O18" s="143" t="s">
        <v>205</v>
      </c>
      <c r="P18" s="143" t="s">
        <v>205</v>
      </c>
      <c r="Q18" s="143" t="s">
        <v>205</v>
      </c>
      <c r="R18" s="144" t="s">
        <v>205</v>
      </c>
      <c r="S18" s="142" t="s">
        <v>231</v>
      </c>
      <c r="T18" s="143" t="s">
        <v>231</v>
      </c>
      <c r="U18" s="143" t="s">
        <v>231</v>
      </c>
      <c r="V18" s="143" t="s">
        <v>231</v>
      </c>
      <c r="W18" s="250" t="s">
        <v>231</v>
      </c>
      <c r="X18" s="142" t="s">
        <v>204</v>
      </c>
      <c r="Y18" s="144" t="s">
        <v>204</v>
      </c>
      <c r="Z18" s="142" t="s">
        <v>204</v>
      </c>
      <c r="AA18" s="143" t="s">
        <v>205</v>
      </c>
      <c r="AB18" s="142" t="s">
        <v>206</v>
      </c>
      <c r="AC18" s="142" t="s">
        <v>206</v>
      </c>
      <c r="AD18" s="142" t="s">
        <v>206</v>
      </c>
      <c r="AE18" s="142" t="s">
        <v>206</v>
      </c>
    </row>
    <row r="19" spans="1:31" x14ac:dyDescent="0.25">
      <c r="B19" s="208"/>
      <c r="C19" s="371" t="s">
        <v>46</v>
      </c>
      <c r="D19" s="372"/>
      <c r="E19" s="372"/>
      <c r="F19" s="372"/>
      <c r="G19" s="372"/>
      <c r="H19" s="372"/>
      <c r="I19" s="372"/>
      <c r="J19" s="372"/>
      <c r="K19" s="372"/>
      <c r="L19" s="373"/>
      <c r="M19" s="371" t="s">
        <v>47</v>
      </c>
      <c r="N19" s="372"/>
      <c r="O19" s="372"/>
      <c r="P19" s="372"/>
      <c r="Q19" s="372"/>
      <c r="R19" s="373"/>
      <c r="S19" s="371" t="s">
        <v>48</v>
      </c>
      <c r="T19" s="372"/>
      <c r="U19" s="372"/>
      <c r="V19" s="372"/>
      <c r="W19" s="373"/>
      <c r="X19" s="371" t="s">
        <v>208</v>
      </c>
      <c r="Y19" s="373"/>
      <c r="Z19" s="371" t="s">
        <v>49</v>
      </c>
      <c r="AA19" s="372"/>
      <c r="AB19" s="372"/>
      <c r="AC19" s="372"/>
      <c r="AD19" s="372"/>
      <c r="AE19" s="373"/>
    </row>
    <row r="20" spans="1:31" ht="95.1" customHeight="1" x14ac:dyDescent="0.25">
      <c r="A20">
        <v>4</v>
      </c>
      <c r="B20" s="211" t="str">
        <f>Meldedaten!F6</f>
        <v/>
      </c>
      <c r="C20" s="212" t="s">
        <v>119</v>
      </c>
      <c r="D20" s="213" t="s">
        <v>305</v>
      </c>
      <c r="E20" s="213" t="s">
        <v>306</v>
      </c>
      <c r="F20" s="213" t="s">
        <v>307</v>
      </c>
      <c r="G20" s="213" t="s">
        <v>308</v>
      </c>
      <c r="H20" s="213" t="s">
        <v>309</v>
      </c>
      <c r="I20" s="213" t="s">
        <v>209</v>
      </c>
      <c r="J20" s="213" t="s">
        <v>310</v>
      </c>
      <c r="K20" s="214" t="s">
        <v>311</v>
      </c>
      <c r="L20" s="212" t="s">
        <v>108</v>
      </c>
      <c r="M20" s="213" t="s">
        <v>312</v>
      </c>
      <c r="N20" s="213" t="s">
        <v>313</v>
      </c>
      <c r="O20" s="214" t="s">
        <v>329</v>
      </c>
      <c r="P20" s="212" t="s">
        <v>314</v>
      </c>
      <c r="Q20" s="213" t="s">
        <v>315</v>
      </c>
      <c r="R20" s="213" t="s">
        <v>316</v>
      </c>
      <c r="S20" s="213" t="s">
        <v>317</v>
      </c>
      <c r="T20" s="214" t="s">
        <v>318</v>
      </c>
      <c r="U20" s="212" t="s">
        <v>116</v>
      </c>
      <c r="V20" s="212" t="s">
        <v>319</v>
      </c>
      <c r="W20" s="213" t="s">
        <v>145</v>
      </c>
      <c r="X20" s="213" t="s">
        <v>333</v>
      </c>
      <c r="Y20" s="214" t="s">
        <v>110</v>
      </c>
      <c r="Z20" s="215" t="s">
        <v>111</v>
      </c>
      <c r="AA20" s="213" t="s">
        <v>112</v>
      </c>
      <c r="AB20" s="248" t="s">
        <v>114</v>
      </c>
      <c r="AC20" s="248" t="s">
        <v>115</v>
      </c>
      <c r="AD20" s="248" t="s">
        <v>113</v>
      </c>
      <c r="AE20" s="214" t="s">
        <v>244</v>
      </c>
    </row>
    <row r="21" spans="1:31" ht="29.25" customHeight="1" x14ac:dyDescent="0.25">
      <c r="A21">
        <v>5</v>
      </c>
      <c r="B21" s="216" t="s">
        <v>210</v>
      </c>
      <c r="C21" s="217" t="s">
        <v>285</v>
      </c>
      <c r="D21" s="218" t="s">
        <v>120</v>
      </c>
      <c r="E21" s="218" t="s">
        <v>75</v>
      </c>
      <c r="F21" s="218" t="s">
        <v>286</v>
      </c>
      <c r="G21" s="218" t="s">
        <v>287</v>
      </c>
      <c r="H21" s="218" t="s">
        <v>76</v>
      </c>
      <c r="I21" s="218" t="s">
        <v>288</v>
      </c>
      <c r="J21" s="218" t="s">
        <v>289</v>
      </c>
      <c r="K21" s="219" t="s">
        <v>211</v>
      </c>
      <c r="L21" s="217" t="s">
        <v>290</v>
      </c>
      <c r="M21" s="218" t="s">
        <v>77</v>
      </c>
      <c r="N21" s="218" t="s">
        <v>121</v>
      </c>
      <c r="O21" s="219" t="s">
        <v>159</v>
      </c>
      <c r="P21" s="217" t="s">
        <v>160</v>
      </c>
      <c r="Q21" s="218" t="s">
        <v>291</v>
      </c>
      <c r="R21" s="218" t="s">
        <v>292</v>
      </c>
      <c r="S21" s="218" t="s">
        <v>293</v>
      </c>
      <c r="T21" s="219" t="s">
        <v>294</v>
      </c>
      <c r="U21" s="217" t="s">
        <v>295</v>
      </c>
      <c r="V21" s="218" t="s">
        <v>296</v>
      </c>
      <c r="W21" s="218" t="s">
        <v>297</v>
      </c>
      <c r="X21" s="218" t="s">
        <v>298</v>
      </c>
      <c r="Y21" s="219" t="s">
        <v>299</v>
      </c>
      <c r="Z21" s="220" t="s">
        <v>300</v>
      </c>
      <c r="AA21" s="218" t="s">
        <v>78</v>
      </c>
      <c r="AB21" s="249" t="s">
        <v>301</v>
      </c>
      <c r="AC21" s="249" t="s">
        <v>302</v>
      </c>
      <c r="AD21" s="249" t="s">
        <v>303</v>
      </c>
      <c r="AE21" s="219" t="s">
        <v>304</v>
      </c>
    </row>
    <row r="22" spans="1:31" ht="15" customHeight="1" x14ac:dyDescent="0.25">
      <c r="A22">
        <v>6</v>
      </c>
      <c r="B22" s="216" t="s">
        <v>212</v>
      </c>
      <c r="C22" s="221" t="e">
        <f>C24/(C23*$B$20)</f>
        <v>#VALUE!</v>
      </c>
      <c r="D22" s="221" t="e">
        <f t="shared" ref="D22:AE22" si="1">D24/(D23*$B$20)</f>
        <v>#VALUE!</v>
      </c>
      <c r="E22" s="221" t="e">
        <f t="shared" si="1"/>
        <v>#VALUE!</v>
      </c>
      <c r="F22" s="221" t="e">
        <f t="shared" si="1"/>
        <v>#VALUE!</v>
      </c>
      <c r="G22" s="221" t="e">
        <f t="shared" si="1"/>
        <v>#VALUE!</v>
      </c>
      <c r="H22" s="221" t="e">
        <f t="shared" si="1"/>
        <v>#VALUE!</v>
      </c>
      <c r="I22" s="221" t="e">
        <f t="shared" si="1"/>
        <v>#VALUE!</v>
      </c>
      <c r="J22" s="221" t="e">
        <f t="shared" si="1"/>
        <v>#VALUE!</v>
      </c>
      <c r="K22" s="221" t="e">
        <f t="shared" si="1"/>
        <v>#VALUE!</v>
      </c>
      <c r="L22" s="221" t="e">
        <f t="shared" si="1"/>
        <v>#VALUE!</v>
      </c>
      <c r="M22" s="221" t="e">
        <f t="shared" si="1"/>
        <v>#VALUE!</v>
      </c>
      <c r="N22" s="221" t="e">
        <f t="shared" si="1"/>
        <v>#VALUE!</v>
      </c>
      <c r="O22" s="221" t="e">
        <f t="shared" si="1"/>
        <v>#VALUE!</v>
      </c>
      <c r="P22" s="221" t="e">
        <f t="shared" si="1"/>
        <v>#VALUE!</v>
      </c>
      <c r="Q22" s="221" t="e">
        <f t="shared" si="1"/>
        <v>#VALUE!</v>
      </c>
      <c r="R22" s="221" t="e">
        <f t="shared" si="1"/>
        <v>#VALUE!</v>
      </c>
      <c r="S22" s="221" t="e">
        <f t="shared" si="1"/>
        <v>#VALUE!</v>
      </c>
      <c r="T22" s="221" t="e">
        <f t="shared" si="1"/>
        <v>#VALUE!</v>
      </c>
      <c r="U22" s="221" t="e">
        <f t="shared" si="1"/>
        <v>#VALUE!</v>
      </c>
      <c r="V22" s="221" t="e">
        <f t="shared" si="1"/>
        <v>#VALUE!</v>
      </c>
      <c r="W22" s="221" t="e">
        <f t="shared" si="1"/>
        <v>#VALUE!</v>
      </c>
      <c r="X22" s="221" t="e">
        <f t="shared" si="1"/>
        <v>#VALUE!</v>
      </c>
      <c r="Y22" s="221" t="e">
        <f t="shared" si="1"/>
        <v>#VALUE!</v>
      </c>
      <c r="Z22" s="221" t="e">
        <f t="shared" si="1"/>
        <v>#VALUE!</v>
      </c>
      <c r="AA22" s="221" t="e">
        <f t="shared" si="1"/>
        <v>#VALUE!</v>
      </c>
      <c r="AB22" s="221" t="e">
        <f t="shared" si="1"/>
        <v>#VALUE!</v>
      </c>
      <c r="AC22" s="221" t="e">
        <f t="shared" si="1"/>
        <v>#VALUE!</v>
      </c>
      <c r="AD22" s="221" t="e">
        <f t="shared" si="1"/>
        <v>#VALUE!</v>
      </c>
      <c r="AE22" s="221" t="e">
        <f t="shared" si="1"/>
        <v>#VALUE!</v>
      </c>
    </row>
    <row r="23" spans="1:31" x14ac:dyDescent="0.25">
      <c r="A23">
        <v>7</v>
      </c>
      <c r="B23" s="208" t="s">
        <v>45</v>
      </c>
      <c r="C23" s="222">
        <v>1</v>
      </c>
      <c r="D23" s="223">
        <v>1</v>
      </c>
      <c r="E23" s="223">
        <v>1</v>
      </c>
      <c r="F23" s="224">
        <v>1</v>
      </c>
      <c r="G23" s="225">
        <v>1</v>
      </c>
      <c r="H23" s="225">
        <v>1</v>
      </c>
      <c r="I23" s="226">
        <v>1</v>
      </c>
      <c r="J23" s="226">
        <v>1</v>
      </c>
      <c r="K23" s="226">
        <v>1</v>
      </c>
      <c r="L23" s="226">
        <v>1</v>
      </c>
      <c r="M23" s="222">
        <v>1</v>
      </c>
      <c r="N23" s="224">
        <v>1</v>
      </c>
      <c r="O23" s="222">
        <v>1</v>
      </c>
      <c r="P23" s="224">
        <v>1</v>
      </c>
      <c r="Q23" s="225">
        <v>1</v>
      </c>
      <c r="R23" s="225">
        <v>1</v>
      </c>
      <c r="S23" s="225">
        <v>1</v>
      </c>
      <c r="T23" s="225">
        <v>1</v>
      </c>
      <c r="U23" s="222">
        <v>1</v>
      </c>
      <c r="V23" s="223">
        <v>1</v>
      </c>
      <c r="W23" s="224">
        <v>1</v>
      </c>
      <c r="X23" s="225">
        <v>1</v>
      </c>
      <c r="Y23" s="225">
        <v>1</v>
      </c>
      <c r="Z23" s="222">
        <v>2</v>
      </c>
      <c r="AA23" s="224">
        <v>1</v>
      </c>
      <c r="AB23" s="227">
        <v>1</v>
      </c>
      <c r="AC23" s="227">
        <v>1</v>
      </c>
      <c r="AD23" s="227">
        <v>1</v>
      </c>
      <c r="AE23" s="227">
        <v>1</v>
      </c>
    </row>
    <row r="24" spans="1:31" x14ac:dyDescent="0.25">
      <c r="A24">
        <v>8</v>
      </c>
      <c r="B24" s="208" t="s">
        <v>6</v>
      </c>
      <c r="C24" s="222" t="str">
        <f>Meldedaten!F26</f>
        <v/>
      </c>
      <c r="D24" s="223" t="str">
        <f>Meldedaten!F27</f>
        <v/>
      </c>
      <c r="E24" s="223" t="str">
        <f>Meldedaten!F28</f>
        <v/>
      </c>
      <c r="F24" s="224" t="str">
        <f>Meldedaten!F29</f>
        <v/>
      </c>
      <c r="G24" s="225" t="str">
        <f>Meldedaten!F30</f>
        <v/>
      </c>
      <c r="H24" s="225" t="str">
        <f>Meldedaten!F31</f>
        <v/>
      </c>
      <c r="I24" s="226" t="str">
        <f>Meldedaten!F32</f>
        <v/>
      </c>
      <c r="J24" s="226" t="str">
        <f>Meldedaten!F33</f>
        <v/>
      </c>
      <c r="K24" s="226" t="str">
        <f>Meldedaten!F34</f>
        <v/>
      </c>
      <c r="L24" s="226" t="str">
        <f>Meldedaten!F35</f>
        <v/>
      </c>
      <c r="M24" s="222" t="str">
        <f>Meldedaten!F36</f>
        <v/>
      </c>
      <c r="N24" s="224" t="str">
        <f>Meldedaten!F37</f>
        <v/>
      </c>
      <c r="O24" s="222" t="str">
        <f>Meldedaten!F38</f>
        <v/>
      </c>
      <c r="P24" s="224" t="str">
        <f>Meldedaten!F39</f>
        <v/>
      </c>
      <c r="Q24" s="225" t="str">
        <f>Meldedaten!F40</f>
        <v/>
      </c>
      <c r="R24" s="225" t="str">
        <f>Meldedaten!F41</f>
        <v/>
      </c>
      <c r="S24" s="225" t="str">
        <f>Meldedaten!F42</f>
        <v/>
      </c>
      <c r="T24" s="225" t="str">
        <f>Meldedaten!F43</f>
        <v/>
      </c>
      <c r="U24" s="222" t="str">
        <f>Meldedaten!F44</f>
        <v/>
      </c>
      <c r="V24" s="223" t="str">
        <f>Meldedaten!F45</f>
        <v/>
      </c>
      <c r="W24" s="224" t="str">
        <f>Meldedaten!F46</f>
        <v/>
      </c>
      <c r="X24" s="225" t="str">
        <f>Meldedaten!F47</f>
        <v/>
      </c>
      <c r="Y24" s="225" t="str">
        <f>Meldedaten!F48</f>
        <v/>
      </c>
      <c r="Z24" s="222" t="str">
        <f>Meldedaten!F49</f>
        <v/>
      </c>
      <c r="AA24" s="224" t="str">
        <f>Meldedaten!F50</f>
        <v/>
      </c>
      <c r="AB24" s="227" t="str">
        <f>Meldedaten!F51</f>
        <v/>
      </c>
      <c r="AC24" s="227" t="str">
        <f>Meldedaten!F52</f>
        <v/>
      </c>
      <c r="AD24" s="227" t="str">
        <f>Meldedaten!F53</f>
        <v/>
      </c>
      <c r="AE24" s="227" t="str">
        <f>Meldedaten!F54</f>
        <v/>
      </c>
    </row>
    <row r="25" spans="1:31" x14ac:dyDescent="0.2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row>
    <row r="27" spans="1:31" x14ac:dyDescent="0.25">
      <c r="C27" s="142" t="s">
        <v>245</v>
      </c>
      <c r="D27" s="143" t="s">
        <v>69</v>
      </c>
      <c r="E27" s="143" t="s">
        <v>70</v>
      </c>
      <c r="F27" s="143" t="s">
        <v>246</v>
      </c>
      <c r="G27" s="143" t="s">
        <v>247</v>
      </c>
      <c r="H27" s="143" t="s">
        <v>71</v>
      </c>
      <c r="I27" s="143" t="s">
        <v>248</v>
      </c>
      <c r="J27" s="143" t="s">
        <v>249</v>
      </c>
      <c r="K27" s="143" t="s">
        <v>213</v>
      </c>
      <c r="L27" s="144" t="s">
        <v>106</v>
      </c>
      <c r="M27" s="142" t="s">
        <v>72</v>
      </c>
      <c r="N27" s="143" t="s">
        <v>73</v>
      </c>
      <c r="O27" s="143" t="s">
        <v>155</v>
      </c>
      <c r="P27" s="143" t="s">
        <v>156</v>
      </c>
      <c r="Q27" s="143" t="s">
        <v>250</v>
      </c>
      <c r="R27" s="144" t="s">
        <v>214</v>
      </c>
      <c r="S27" s="142" t="s">
        <v>251</v>
      </c>
      <c r="T27" s="143" t="s">
        <v>252</v>
      </c>
      <c r="U27" s="143" t="s">
        <v>107</v>
      </c>
      <c r="V27" s="143" t="s">
        <v>253</v>
      </c>
      <c r="W27" s="144" t="s">
        <v>254</v>
      </c>
      <c r="X27" s="142" t="s">
        <v>255</v>
      </c>
      <c r="Y27" s="145" t="s">
        <v>215</v>
      </c>
      <c r="Z27" s="146" t="s">
        <v>216</v>
      </c>
      <c r="AA27" s="209" t="s">
        <v>74</v>
      </c>
      <c r="AB27" s="143" t="s">
        <v>157</v>
      </c>
      <c r="AC27" s="143" t="s">
        <v>158</v>
      </c>
      <c r="AD27" s="143" t="s">
        <v>256</v>
      </c>
      <c r="AE27" s="144" t="s">
        <v>257</v>
      </c>
    </row>
    <row r="28" spans="1:31" ht="24" x14ac:dyDescent="0.25">
      <c r="C28" s="228" t="str">
        <f>C27&amp;CHAR(10)&amp;"AFB "&amp;C17</f>
        <v>1a
AFB I</v>
      </c>
      <c r="D28" s="228" t="str">
        <f t="shared" ref="D28:AE28" si="2">D27&amp;CHAR(10)&amp;"AFB "&amp;D17</f>
        <v>1b
AFB I</v>
      </c>
      <c r="E28" s="228" t="str">
        <f t="shared" si="2"/>
        <v>1c
AFB I</v>
      </c>
      <c r="F28" s="228" t="str">
        <f t="shared" si="2"/>
        <v>1d (1)
AFB I</v>
      </c>
      <c r="G28" s="228" t="str">
        <f t="shared" si="2"/>
        <v>1d(2)
AFB I</v>
      </c>
      <c r="H28" s="228" t="str">
        <f t="shared" si="2"/>
        <v>1e
AFB II</v>
      </c>
      <c r="I28" s="228" t="str">
        <f t="shared" si="2"/>
        <v>1f (1)
AFB II</v>
      </c>
      <c r="J28" s="228" t="str">
        <f t="shared" si="2"/>
        <v>1f (2)
AFB II</v>
      </c>
      <c r="K28" s="228" t="str">
        <f t="shared" si="2"/>
        <v>1g
AFB II</v>
      </c>
      <c r="L28" s="228" t="str">
        <f t="shared" si="2"/>
        <v>1h
AFB I</v>
      </c>
      <c r="M28" s="228" t="str">
        <f t="shared" si="2"/>
        <v>2a
AFB I</v>
      </c>
      <c r="N28" s="228" t="str">
        <f t="shared" si="2"/>
        <v>2b
AFB I</v>
      </c>
      <c r="O28" s="228" t="str">
        <f t="shared" si="2"/>
        <v>2c-1
AFB II</v>
      </c>
      <c r="P28" s="228" t="str">
        <f t="shared" si="2"/>
        <v>2c-2
AFB II</v>
      </c>
      <c r="Q28" s="228" t="str">
        <f t="shared" si="2"/>
        <v>2c-3
AFB II</v>
      </c>
      <c r="R28" s="228" t="str">
        <f t="shared" si="2"/>
        <v>2d
AFB II</v>
      </c>
      <c r="S28" s="228" t="str">
        <f t="shared" si="2"/>
        <v>3a-1
AFB I</v>
      </c>
      <c r="T28" s="228" t="str">
        <f t="shared" si="2"/>
        <v>3a-2
AFB I</v>
      </c>
      <c r="U28" s="228" t="str">
        <f t="shared" si="2"/>
        <v>3b
AFB II</v>
      </c>
      <c r="V28" s="228" t="str">
        <f t="shared" si="2"/>
        <v>3c-1
AFB III</v>
      </c>
      <c r="W28" s="228" t="str">
        <f t="shared" si="2"/>
        <v>3c-2
AFB III</v>
      </c>
      <c r="X28" s="228" t="str">
        <f t="shared" si="2"/>
        <v>4a
AFB II</v>
      </c>
      <c r="Y28" s="228" t="str">
        <f t="shared" si="2"/>
        <v>4b
AFB III</v>
      </c>
      <c r="Z28" s="228" t="str">
        <f t="shared" si="2"/>
        <v>5a
AFB II</v>
      </c>
      <c r="AA28" s="228" t="str">
        <f t="shared" si="2"/>
        <v>5b
AFB II</v>
      </c>
      <c r="AB28" s="228" t="str">
        <f t="shared" si="2"/>
        <v>5c-1
AFB I</v>
      </c>
      <c r="AC28" s="228" t="str">
        <f t="shared" si="2"/>
        <v>5c-2
AFB I</v>
      </c>
      <c r="AD28" s="228" t="str">
        <f t="shared" si="2"/>
        <v>5d-1
AFB III</v>
      </c>
      <c r="AE28" s="228" t="str">
        <f t="shared" si="2"/>
        <v>5d-2
AFB III</v>
      </c>
    </row>
    <row r="31" spans="1:31" x14ac:dyDescent="0.25">
      <c r="B31" s="199" t="s">
        <v>217</v>
      </c>
    </row>
    <row r="32" spans="1:31" x14ac:dyDescent="0.25">
      <c r="B32" s="199"/>
      <c r="D32" s="206" t="s">
        <v>177</v>
      </c>
      <c r="E32" s="206" t="s">
        <v>178</v>
      </c>
      <c r="F32" s="206" t="s">
        <v>179</v>
      </c>
      <c r="G32" s="206" t="s">
        <v>180</v>
      </c>
      <c r="H32" s="206" t="s">
        <v>181</v>
      </c>
      <c r="I32" s="206" t="s">
        <v>198</v>
      </c>
      <c r="J32" s="206" t="s">
        <v>199</v>
      </c>
      <c r="K32" s="206" t="s">
        <v>200</v>
      </c>
      <c r="L32" s="261"/>
    </row>
    <row r="33" spans="2:19" x14ac:dyDescent="0.25">
      <c r="C33" s="362" t="s">
        <v>218</v>
      </c>
      <c r="D33" s="363"/>
      <c r="E33" s="363"/>
      <c r="F33" s="363"/>
      <c r="G33" s="363"/>
      <c r="H33" s="363"/>
      <c r="I33" s="363"/>
      <c r="J33" s="363"/>
      <c r="K33" s="364"/>
      <c r="L33" s="264"/>
      <c r="S33" s="206" t="s">
        <v>204</v>
      </c>
    </row>
    <row r="34" spans="2:19" ht="90.75" x14ac:dyDescent="0.25">
      <c r="B34">
        <v>5</v>
      </c>
      <c r="C34" s="229" t="s">
        <v>219</v>
      </c>
      <c r="D34" s="234" t="s">
        <v>119</v>
      </c>
      <c r="E34" s="234" t="s">
        <v>305</v>
      </c>
      <c r="F34" s="234" t="s">
        <v>327</v>
      </c>
      <c r="G34" s="234" t="s">
        <v>328</v>
      </c>
      <c r="H34" s="234" t="s">
        <v>118</v>
      </c>
      <c r="I34" s="234" t="s">
        <v>320</v>
      </c>
      <c r="J34" s="234" t="s">
        <v>110</v>
      </c>
      <c r="K34" s="234" t="s">
        <v>111</v>
      </c>
      <c r="L34" s="262"/>
      <c r="R34" s="232" t="s">
        <v>45</v>
      </c>
      <c r="S34" s="206">
        <f>SUMIF($C$18:$AE$18,S33,$C$23:$AE$23)</f>
        <v>9</v>
      </c>
    </row>
    <row r="35" spans="2:19" ht="29.25" customHeight="1" x14ac:dyDescent="0.25">
      <c r="B35">
        <v>6</v>
      </c>
      <c r="C35" s="233" t="s">
        <v>220</v>
      </c>
      <c r="D35" s="234" t="str">
        <f t="shared" ref="D35:K36" si="3">HLOOKUP(D$32,$C$16:$AE$22,$B35,0)</f>
        <v>1a
AFB I</v>
      </c>
      <c r="E35" s="234" t="str">
        <f t="shared" si="3"/>
        <v>1b
AFB I</v>
      </c>
      <c r="F35" s="234" t="str">
        <f t="shared" si="3"/>
        <v>1c
AFB I</v>
      </c>
      <c r="G35" s="234" t="str">
        <f t="shared" si="3"/>
        <v>1d (1)
AFB I</v>
      </c>
      <c r="H35" s="234" t="str">
        <f t="shared" si="3"/>
        <v>1d(2)
AFB I</v>
      </c>
      <c r="I35" s="234" t="str">
        <f t="shared" si="3"/>
        <v>4a
AFB II</v>
      </c>
      <c r="J35" s="234" t="str">
        <f t="shared" si="3"/>
        <v>4b
AFB III</v>
      </c>
      <c r="K35" s="259" t="str">
        <f t="shared" si="3"/>
        <v>5a
AFB II</v>
      </c>
      <c r="L35" s="262"/>
      <c r="R35" s="232" t="s">
        <v>6</v>
      </c>
      <c r="S35" s="206">
        <f>SUMIF($C$18:$AE$18,S33,$C$24:$AE$24)</f>
        <v>0</v>
      </c>
    </row>
    <row r="36" spans="2:19" x14ac:dyDescent="0.25">
      <c r="B36">
        <v>7</v>
      </c>
      <c r="C36" s="236" t="e">
        <f>S36</f>
        <v>#VALUE!</v>
      </c>
      <c r="D36" s="237" t="e">
        <f t="shared" si="3"/>
        <v>#VALUE!</v>
      </c>
      <c r="E36" s="237" t="e">
        <f t="shared" si="3"/>
        <v>#VALUE!</v>
      </c>
      <c r="F36" s="237" t="e">
        <f t="shared" si="3"/>
        <v>#VALUE!</v>
      </c>
      <c r="G36" s="237" t="e">
        <f t="shared" si="3"/>
        <v>#VALUE!</v>
      </c>
      <c r="H36" s="237" t="e">
        <f t="shared" si="3"/>
        <v>#VALUE!</v>
      </c>
      <c r="I36" s="237" t="e">
        <f t="shared" si="3"/>
        <v>#VALUE!</v>
      </c>
      <c r="J36" s="237" t="e">
        <f t="shared" si="3"/>
        <v>#VALUE!</v>
      </c>
      <c r="K36" s="260" t="e">
        <f t="shared" si="3"/>
        <v>#VALUE!</v>
      </c>
      <c r="L36" s="263"/>
      <c r="R36" s="232" t="s">
        <v>221</v>
      </c>
      <c r="S36" s="239" t="e">
        <f>S35/(S34*$B$20)</f>
        <v>#VALUE!</v>
      </c>
    </row>
    <row r="39" spans="2:19" x14ac:dyDescent="0.25">
      <c r="D39" s="206" t="s">
        <v>183</v>
      </c>
      <c r="E39" s="206" t="s">
        <v>184</v>
      </c>
      <c r="F39" s="206" t="s">
        <v>186</v>
      </c>
      <c r="G39" s="206" t="s">
        <v>187</v>
      </c>
      <c r="H39" s="206" t="s">
        <v>188</v>
      </c>
      <c r="I39" s="206" t="s">
        <v>189</v>
      </c>
      <c r="J39" s="206" t="s">
        <v>190</v>
      </c>
      <c r="K39" s="206" t="s">
        <v>191</v>
      </c>
      <c r="L39" s="206" t="s">
        <v>192</v>
      </c>
      <c r="M39" s="206" t="s">
        <v>201</v>
      </c>
      <c r="N39" s="206"/>
      <c r="O39" s="206"/>
    </row>
    <row r="40" spans="2:19" x14ac:dyDescent="0.25">
      <c r="C40" s="360" t="s">
        <v>222</v>
      </c>
      <c r="D40" s="361"/>
      <c r="E40" s="361"/>
      <c r="F40" s="361"/>
      <c r="G40" s="361"/>
      <c r="H40" s="361"/>
      <c r="I40" s="361"/>
      <c r="J40" s="361"/>
      <c r="K40" s="361"/>
      <c r="L40" s="361"/>
      <c r="M40" s="361"/>
      <c r="N40" s="264"/>
      <c r="O40" s="241"/>
      <c r="S40" s="206" t="s">
        <v>205</v>
      </c>
    </row>
    <row r="41" spans="2:19" ht="79.5" x14ac:dyDescent="0.25">
      <c r="B41">
        <v>5</v>
      </c>
      <c r="C41" s="229" t="s">
        <v>223</v>
      </c>
      <c r="D41" s="230" t="s">
        <v>209</v>
      </c>
      <c r="E41" s="230" t="s">
        <v>310</v>
      </c>
      <c r="F41" s="230" t="s">
        <v>108</v>
      </c>
      <c r="G41" s="230" t="s">
        <v>312</v>
      </c>
      <c r="H41" s="230" t="s">
        <v>330</v>
      </c>
      <c r="I41" s="230" t="s">
        <v>329</v>
      </c>
      <c r="J41" s="230" t="s">
        <v>314</v>
      </c>
      <c r="K41" s="230" t="s">
        <v>315</v>
      </c>
      <c r="L41" s="230" t="s">
        <v>316</v>
      </c>
      <c r="M41" s="258" t="s">
        <v>321</v>
      </c>
      <c r="N41" s="265"/>
      <c r="O41" s="266"/>
      <c r="R41" s="232" t="s">
        <v>45</v>
      </c>
      <c r="S41" s="206">
        <f>SUMIF($C$18:$AE$18,S40,$C$23:$AE$23)</f>
        <v>10</v>
      </c>
    </row>
    <row r="42" spans="2:19" ht="24" customHeight="1" x14ac:dyDescent="0.25">
      <c r="B42">
        <v>6</v>
      </c>
      <c r="C42" s="233" t="s">
        <v>220</v>
      </c>
      <c r="D42" s="234" t="str">
        <f t="shared" ref="D42:M43" si="4">HLOOKUP(D$39,$C$16:$AE$22,$B42,0)</f>
        <v>1f (1)
AFB II</v>
      </c>
      <c r="E42" s="234" t="str">
        <f t="shared" si="4"/>
        <v>1f (2)
AFB II</v>
      </c>
      <c r="F42" s="234" t="str">
        <f t="shared" si="4"/>
        <v>1h
AFB I</v>
      </c>
      <c r="G42" s="234" t="str">
        <f t="shared" si="4"/>
        <v>2a
AFB I</v>
      </c>
      <c r="H42" s="234" t="str">
        <f t="shared" si="4"/>
        <v>2b
AFB I</v>
      </c>
      <c r="I42" s="234" t="str">
        <f t="shared" si="4"/>
        <v>2c-1
AFB II</v>
      </c>
      <c r="J42" s="234" t="str">
        <f t="shared" si="4"/>
        <v>2c-2
AFB II</v>
      </c>
      <c r="K42" s="234" t="str">
        <f t="shared" si="4"/>
        <v>2c-3
AFB II</v>
      </c>
      <c r="L42" s="234" t="str">
        <f t="shared" si="4"/>
        <v>2d
AFB II</v>
      </c>
      <c r="M42" s="259" t="str">
        <f t="shared" si="4"/>
        <v>5b
AFB II</v>
      </c>
      <c r="N42" s="265"/>
      <c r="O42" s="266"/>
      <c r="R42" s="232" t="s">
        <v>6</v>
      </c>
      <c r="S42" s="206">
        <f>SUMIF($C$18:$AE$18,S40,$C$24:$AE$24)</f>
        <v>0</v>
      </c>
    </row>
    <row r="43" spans="2:19" x14ac:dyDescent="0.25">
      <c r="B43">
        <v>7</v>
      </c>
      <c r="C43" s="236" t="e">
        <f>S43</f>
        <v>#VALUE!</v>
      </c>
      <c r="D43" s="237" t="e">
        <f t="shared" si="4"/>
        <v>#VALUE!</v>
      </c>
      <c r="E43" s="237" t="e">
        <f t="shared" si="4"/>
        <v>#VALUE!</v>
      </c>
      <c r="F43" s="237" t="e">
        <f t="shared" si="4"/>
        <v>#VALUE!</v>
      </c>
      <c r="G43" s="237" t="e">
        <f t="shared" si="4"/>
        <v>#VALUE!</v>
      </c>
      <c r="H43" s="237" t="e">
        <f t="shared" si="4"/>
        <v>#VALUE!</v>
      </c>
      <c r="I43" s="237" t="e">
        <f t="shared" si="4"/>
        <v>#VALUE!</v>
      </c>
      <c r="J43" s="237" t="e">
        <f t="shared" si="4"/>
        <v>#VALUE!</v>
      </c>
      <c r="K43" s="237" t="e">
        <f t="shared" si="4"/>
        <v>#VALUE!</v>
      </c>
      <c r="L43" s="237" t="e">
        <f t="shared" si="4"/>
        <v>#VALUE!</v>
      </c>
      <c r="M43" s="260" t="e">
        <f t="shared" si="4"/>
        <v>#VALUE!</v>
      </c>
      <c r="N43" s="263"/>
      <c r="O43" s="243"/>
      <c r="R43" s="232" t="s">
        <v>221</v>
      </c>
      <c r="S43" s="239" t="e">
        <f>S42/(S41*$B$20)</f>
        <v>#VALUE!</v>
      </c>
    </row>
    <row r="45" spans="2:19" ht="16.5" customHeight="1" x14ac:dyDescent="0.25">
      <c r="D45" s="206"/>
      <c r="E45" s="206"/>
      <c r="F45" s="206"/>
      <c r="G45" s="206"/>
      <c r="H45" s="206"/>
    </row>
    <row r="46" spans="2:19" x14ac:dyDescent="0.25">
      <c r="B46" s="199"/>
      <c r="D46" s="206" t="s">
        <v>185</v>
      </c>
      <c r="E46" s="206" t="s">
        <v>202</v>
      </c>
      <c r="F46" s="206" t="s">
        <v>322</v>
      </c>
      <c r="G46" s="206" t="s">
        <v>323</v>
      </c>
      <c r="H46" s="206" t="s">
        <v>324</v>
      </c>
      <c r="I46" s="240"/>
      <c r="J46" s="240"/>
      <c r="K46" s="240"/>
      <c r="L46" s="240"/>
    </row>
    <row r="47" spans="2:19" x14ac:dyDescent="0.25">
      <c r="C47" s="365" t="s">
        <v>224</v>
      </c>
      <c r="D47" s="366"/>
      <c r="E47" s="366"/>
      <c r="F47" s="366"/>
      <c r="G47" s="366"/>
      <c r="H47" s="367"/>
      <c r="I47" s="241"/>
      <c r="J47" s="241"/>
      <c r="K47" s="241"/>
      <c r="L47" s="241"/>
      <c r="S47" s="206" t="s">
        <v>206</v>
      </c>
    </row>
    <row r="48" spans="2:19" ht="102" x14ac:dyDescent="0.25">
      <c r="B48">
        <v>5</v>
      </c>
      <c r="C48" s="229" t="s">
        <v>225</v>
      </c>
      <c r="D48" s="230" t="s">
        <v>331</v>
      </c>
      <c r="E48" s="230" t="s">
        <v>114</v>
      </c>
      <c r="F48" s="230" t="s">
        <v>115</v>
      </c>
      <c r="G48" s="230" t="s">
        <v>113</v>
      </c>
      <c r="H48" s="231" t="s">
        <v>244</v>
      </c>
      <c r="I48" s="242"/>
      <c r="J48" s="242"/>
      <c r="K48" s="242"/>
      <c r="L48" s="242"/>
      <c r="R48" s="232" t="s">
        <v>45</v>
      </c>
      <c r="S48" s="206">
        <f>SUMIF($C$18:$AE$18,S47,$C$23:$AE$23)</f>
        <v>5</v>
      </c>
    </row>
    <row r="49" spans="2:19" ht="27" customHeight="1" x14ac:dyDescent="0.25">
      <c r="B49">
        <v>6</v>
      </c>
      <c r="C49" s="233" t="s">
        <v>220</v>
      </c>
      <c r="D49" s="234" t="str">
        <f t="shared" ref="D49:H50" si="5">HLOOKUP(D$46,$C$16:$AE$22,$B49,0)</f>
        <v>1g
AFB II</v>
      </c>
      <c r="E49" s="234" t="str">
        <f t="shared" si="5"/>
        <v>5c-1
AFB I</v>
      </c>
      <c r="F49" s="234" t="str">
        <f t="shared" si="5"/>
        <v>5c-2
AFB I</v>
      </c>
      <c r="G49" s="234" t="str">
        <f t="shared" si="5"/>
        <v>5d-1
AFB III</v>
      </c>
      <c r="H49" s="235" t="str">
        <f t="shared" si="5"/>
        <v>5d-2
AFB III</v>
      </c>
      <c r="I49" s="242"/>
      <c r="J49" s="242"/>
      <c r="K49" s="242"/>
      <c r="L49" s="242"/>
      <c r="R49" s="232" t="s">
        <v>6</v>
      </c>
      <c r="S49" s="206">
        <f>SUMIF($C$18:$AE$18,S47,$C$24:$AE$24)</f>
        <v>0</v>
      </c>
    </row>
    <row r="50" spans="2:19" x14ac:dyDescent="0.25">
      <c r="B50">
        <v>7</v>
      </c>
      <c r="C50" s="236" t="e">
        <f>S50</f>
        <v>#VALUE!</v>
      </c>
      <c r="D50" s="237" t="e">
        <f t="shared" si="5"/>
        <v>#VALUE!</v>
      </c>
      <c r="E50" s="237" t="e">
        <f t="shared" si="5"/>
        <v>#VALUE!</v>
      </c>
      <c r="F50" s="237" t="e">
        <f t="shared" si="5"/>
        <v>#VALUE!</v>
      </c>
      <c r="G50" s="237" t="e">
        <f t="shared" si="5"/>
        <v>#VALUE!</v>
      </c>
      <c r="H50" s="238" t="e">
        <f t="shared" si="5"/>
        <v>#VALUE!</v>
      </c>
      <c r="I50" s="243"/>
      <c r="J50" s="243"/>
      <c r="K50" s="243"/>
      <c r="L50" s="243"/>
      <c r="R50" s="232" t="s">
        <v>221</v>
      </c>
      <c r="S50" s="239" t="e">
        <f>S49/(S48*$B$20)</f>
        <v>#VALUE!</v>
      </c>
    </row>
    <row r="53" spans="2:19" x14ac:dyDescent="0.25">
      <c r="B53" s="199"/>
      <c r="D53" s="206" t="s">
        <v>182</v>
      </c>
      <c r="E53" s="206" t="s">
        <v>193</v>
      </c>
      <c r="F53" s="206" t="s">
        <v>194</v>
      </c>
      <c r="G53" s="206" t="s">
        <v>195</v>
      </c>
      <c r="H53" s="206" t="s">
        <v>196</v>
      </c>
      <c r="I53" s="206" t="s">
        <v>197</v>
      </c>
    </row>
    <row r="54" spans="2:19" x14ac:dyDescent="0.25">
      <c r="C54" s="357" t="s">
        <v>325</v>
      </c>
      <c r="D54" s="358"/>
      <c r="E54" s="358"/>
      <c r="F54" s="358"/>
      <c r="G54" s="358"/>
      <c r="H54" s="358"/>
      <c r="I54" s="359"/>
      <c r="S54" t="s">
        <v>231</v>
      </c>
    </row>
    <row r="55" spans="2:19" ht="79.5" x14ac:dyDescent="0.25">
      <c r="B55">
        <v>5</v>
      </c>
      <c r="C55" s="229" t="s">
        <v>326</v>
      </c>
      <c r="D55" s="230" t="s">
        <v>332</v>
      </c>
      <c r="E55" s="230" t="s">
        <v>114</v>
      </c>
      <c r="F55" s="230" t="s">
        <v>115</v>
      </c>
      <c r="G55" s="230" t="s">
        <v>116</v>
      </c>
      <c r="H55" s="230" t="s">
        <v>319</v>
      </c>
      <c r="I55" s="231" t="s">
        <v>145</v>
      </c>
      <c r="R55" s="232" t="s">
        <v>45</v>
      </c>
      <c r="S55" s="206">
        <f>SUMIF($C$18:$AE$18,S54,$C$23:$AE$23)</f>
        <v>6</v>
      </c>
    </row>
    <row r="56" spans="2:19" ht="23.25" x14ac:dyDescent="0.25">
      <c r="B56">
        <v>6</v>
      </c>
      <c r="C56" s="233" t="s">
        <v>220</v>
      </c>
      <c r="D56" s="234" t="str">
        <f t="shared" ref="D56:I57" si="6">HLOOKUP(D$53,$C$16:$AE$22,$B56,0)</f>
        <v>1e
AFB II</v>
      </c>
      <c r="E56" s="234" t="str">
        <f t="shared" si="6"/>
        <v>3a-1
AFB I</v>
      </c>
      <c r="F56" s="234" t="str">
        <f t="shared" si="6"/>
        <v>3a-2
AFB I</v>
      </c>
      <c r="G56" s="234" t="str">
        <f t="shared" si="6"/>
        <v>3b
AFB II</v>
      </c>
      <c r="H56" s="234" t="str">
        <f t="shared" si="6"/>
        <v>3c-1
AFB III</v>
      </c>
      <c r="I56" s="235" t="str">
        <f t="shared" si="6"/>
        <v>3c-2
AFB III</v>
      </c>
      <c r="R56" s="232" t="s">
        <v>6</v>
      </c>
      <c r="S56" s="206">
        <f>SUMIF($C$18:$AE$18,S54,$C$24:$AE$24)</f>
        <v>0</v>
      </c>
    </row>
    <row r="57" spans="2:19" x14ac:dyDescent="0.25">
      <c r="B57">
        <v>7</v>
      </c>
      <c r="C57" s="236" t="e">
        <f>S57</f>
        <v>#VALUE!</v>
      </c>
      <c r="D57" s="237" t="e">
        <f t="shared" si="6"/>
        <v>#VALUE!</v>
      </c>
      <c r="E57" s="237" t="e">
        <f t="shared" si="6"/>
        <v>#VALUE!</v>
      </c>
      <c r="F57" s="237" t="e">
        <f t="shared" si="6"/>
        <v>#VALUE!</v>
      </c>
      <c r="G57" s="237" t="e">
        <f t="shared" si="6"/>
        <v>#VALUE!</v>
      </c>
      <c r="H57" s="237" t="e">
        <f t="shared" si="6"/>
        <v>#VALUE!</v>
      </c>
      <c r="I57" s="238" t="e">
        <f t="shared" si="6"/>
        <v>#VALUE!</v>
      </c>
      <c r="R57" s="232" t="s">
        <v>221</v>
      </c>
      <c r="S57" s="239" t="e">
        <f>S56/(S55*$B$20)</f>
        <v>#VALUE!</v>
      </c>
    </row>
    <row r="63" spans="2:19" x14ac:dyDescent="0.25">
      <c r="B63" s="199" t="s">
        <v>226</v>
      </c>
    </row>
    <row r="64" spans="2:19" x14ac:dyDescent="0.25">
      <c r="D64" s="206" t="s">
        <v>66</v>
      </c>
      <c r="E64" s="206" t="s">
        <v>67</v>
      </c>
      <c r="F64" s="206" t="s">
        <v>68</v>
      </c>
    </row>
    <row r="65" spans="3:6" x14ac:dyDescent="0.25">
      <c r="C65" s="232" t="s">
        <v>45</v>
      </c>
      <c r="D65" s="206">
        <f>SUMIF($C$17:$AE$17,D64,$C$23:$AE$23)</f>
        <v>12</v>
      </c>
      <c r="E65" s="206">
        <f t="shared" ref="E65:F65" si="7">SUMIF($C$17:$AE$17,E64,$C$23:$AE$23)</f>
        <v>13</v>
      </c>
      <c r="F65" s="206">
        <f t="shared" si="7"/>
        <v>5</v>
      </c>
    </row>
    <row r="66" spans="3:6" x14ac:dyDescent="0.25">
      <c r="C66" s="232" t="s">
        <v>6</v>
      </c>
      <c r="D66" s="206">
        <f>SUMIF($C$17:$AE$17,D64,$C$24:$AE$24)</f>
        <v>0</v>
      </c>
      <c r="E66" s="206">
        <f t="shared" ref="E66:F66" si="8">SUMIF($C$17:$AE$17,E64,$C$24:$AE$24)</f>
        <v>0</v>
      </c>
      <c r="F66" s="206">
        <f t="shared" si="8"/>
        <v>0</v>
      </c>
    </row>
    <row r="67" spans="3:6" x14ac:dyDescent="0.25">
      <c r="C67" s="232"/>
      <c r="D67" s="206" t="s">
        <v>227</v>
      </c>
      <c r="E67" s="206" t="s">
        <v>228</v>
      </c>
      <c r="F67" s="206" t="s">
        <v>229</v>
      </c>
    </row>
    <row r="68" spans="3:6" x14ac:dyDescent="0.25">
      <c r="C68" s="232" t="s">
        <v>221</v>
      </c>
      <c r="D68" s="239" t="e">
        <f>D66/(D65*$B$20)</f>
        <v>#VALUE!</v>
      </c>
      <c r="E68" s="239" t="e">
        <f t="shared" ref="E68:F68" si="9">E66/(E65*$B$20)</f>
        <v>#VALUE!</v>
      </c>
      <c r="F68" s="239" t="e">
        <f t="shared" si="9"/>
        <v>#VALUE!</v>
      </c>
    </row>
  </sheetData>
  <mergeCells count="12">
    <mergeCell ref="C54:I54"/>
    <mergeCell ref="C40:M40"/>
    <mergeCell ref="C33:K33"/>
    <mergeCell ref="C47:H47"/>
    <mergeCell ref="Z3:AA3"/>
    <mergeCell ref="Z4:AA4"/>
    <mergeCell ref="Z5:AA5"/>
    <mergeCell ref="Z19:AE19"/>
    <mergeCell ref="X19:Y19"/>
    <mergeCell ref="S19:W19"/>
    <mergeCell ref="M19:R19"/>
    <mergeCell ref="C19:L19"/>
  </mergeCells>
  <conditionalFormatting sqref="C17:AE17">
    <cfRule type="cellIs" dxfId="13" priority="5" operator="equal">
      <formula>"III"</formula>
    </cfRule>
    <cfRule type="cellIs" dxfId="12" priority="6" operator="equal">
      <formula>"II"</formula>
    </cfRule>
    <cfRule type="cellIs" dxfId="11" priority="7" operator="equal">
      <formula>"I"</formula>
    </cfRule>
  </conditionalFormatting>
  <conditionalFormatting sqref="C18:AE18">
    <cfRule type="cellIs" dxfId="10" priority="1" operator="equal">
      <formula>"ZF"</formula>
    </cfRule>
    <cfRule type="cellIs" dxfId="9" priority="2" operator="equal">
      <formula>"RF"</formula>
    </cfRule>
    <cfRule type="cellIs" dxfId="8" priority="3" operator="equal">
      <formula>"DZ"</formula>
    </cfRule>
    <cfRule type="cellIs" dxfId="7" priority="4" operator="equal">
      <formula>"ZG"</formula>
    </cfRule>
  </conditionalFormatting>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8"/>
  <sheetViews>
    <sheetView topLeftCell="A4" workbookViewId="0">
      <selection activeCell="Y6" sqref="Y6"/>
    </sheetView>
  </sheetViews>
  <sheetFormatPr baseColWidth="10" defaultRowHeight="15" x14ac:dyDescent="0.25"/>
  <cols>
    <col min="1" max="1" width="5.28515625" customWidth="1"/>
    <col min="2" max="2" width="25.5703125" customWidth="1"/>
    <col min="3" max="31" width="6.7109375" customWidth="1"/>
    <col min="32" max="34" width="6.42578125" customWidth="1"/>
  </cols>
  <sheetData>
    <row r="1" spans="1:31" ht="15.75" thickBot="1" x14ac:dyDescent="0.3">
      <c r="D1" s="198"/>
      <c r="E1" s="198"/>
      <c r="F1" s="198"/>
      <c r="G1" s="198"/>
    </row>
    <row r="2" spans="1:31" ht="15.75" thickTop="1" x14ac:dyDescent="0.25">
      <c r="D2" s="198"/>
      <c r="E2" s="148"/>
      <c r="F2" s="149"/>
      <c r="G2" s="198"/>
      <c r="N2" s="199" t="s">
        <v>169</v>
      </c>
      <c r="O2" s="199"/>
      <c r="Z2" s="200" t="s">
        <v>170</v>
      </c>
      <c r="AA2" s="200"/>
      <c r="AB2" s="240"/>
      <c r="AC2" s="240"/>
      <c r="AD2" s="240"/>
    </row>
    <row r="3" spans="1:31" x14ac:dyDescent="0.25">
      <c r="D3" s="198"/>
      <c r="E3" s="150" t="s">
        <v>0</v>
      </c>
      <c r="F3" s="151"/>
      <c r="G3" s="198"/>
      <c r="O3" s="201" t="s">
        <v>161</v>
      </c>
      <c r="Q3" s="1"/>
      <c r="S3" s="200">
        <v>1</v>
      </c>
      <c r="T3" s="200">
        <v>2</v>
      </c>
      <c r="U3" s="200">
        <v>3</v>
      </c>
      <c r="V3" s="200">
        <v>4</v>
      </c>
      <c r="W3" s="200">
        <v>5</v>
      </c>
      <c r="X3" s="200">
        <v>6</v>
      </c>
      <c r="Y3" s="200" t="s">
        <v>171</v>
      </c>
      <c r="Z3" s="368" t="str">
        <f>IF(Y5=0,"",(S3*S$5+T3*T$5+U3*U$5+V3*V$5+W3*W$5+X3*X$5)/Y5)</f>
        <v/>
      </c>
      <c r="AA3" s="368"/>
      <c r="AB3" s="247"/>
      <c r="AC3" s="247"/>
      <c r="AD3" s="247"/>
    </row>
    <row r="4" spans="1:31" x14ac:dyDescent="0.25">
      <c r="D4" s="198"/>
      <c r="E4" s="152" t="s">
        <v>1</v>
      </c>
      <c r="F4" s="153" t="s">
        <v>2</v>
      </c>
      <c r="G4" s="198"/>
      <c r="O4" s="202"/>
      <c r="Q4" s="1"/>
      <c r="R4" s="202" t="s">
        <v>172</v>
      </c>
      <c r="S4" s="200">
        <f>IF(Meldedaten!D9="",0,Meldedaten!D9)</f>
        <v>0</v>
      </c>
      <c r="T4" s="200">
        <f>IF(Meldedaten!D10="",0,Meldedaten!D10)</f>
        <v>0</v>
      </c>
      <c r="U4" s="200">
        <f>IF(Meldedaten!D11="",0,Meldedaten!D11)</f>
        <v>0</v>
      </c>
      <c r="V4" s="200">
        <f>IF(Meldedaten!D12="",0,Meldedaten!D12)</f>
        <v>0</v>
      </c>
      <c r="W4" s="200">
        <f>IF(Meldedaten!D13="",0,Meldedaten!D13)</f>
        <v>0</v>
      </c>
      <c r="X4" s="200">
        <f>IF(Meldedaten!D14="",0,Meldedaten!D14)</f>
        <v>0</v>
      </c>
      <c r="Y4" s="200">
        <f>SUM(S4:X4)</f>
        <v>0</v>
      </c>
      <c r="Z4" s="369" t="str">
        <f>IF(Y4=0,"",(S4*$S$3+T4*$T$3+U4*$U$3+V4*$V$3+W4*$W$3+X4*$X$3)/Y4)</f>
        <v/>
      </c>
      <c r="AA4" s="370"/>
      <c r="AB4" s="247"/>
      <c r="AC4" s="247"/>
      <c r="AD4" s="247"/>
    </row>
    <row r="5" spans="1:31" x14ac:dyDescent="0.25">
      <c r="D5" s="198"/>
      <c r="E5" s="154">
        <v>0</v>
      </c>
      <c r="F5" s="155">
        <v>6</v>
      </c>
      <c r="G5" s="198"/>
      <c r="O5" s="202"/>
      <c r="Q5" s="1"/>
      <c r="R5" s="202" t="s">
        <v>173</v>
      </c>
      <c r="S5" s="200">
        <f>IF(Meldedaten!D18="",0,Meldedaten!D18)</f>
        <v>0</v>
      </c>
      <c r="T5" s="200">
        <f>IF(Meldedaten!D19="",0,Meldedaten!D19)</f>
        <v>0</v>
      </c>
      <c r="U5" s="200">
        <f>IF(Meldedaten!D20="",0,Meldedaten!D20)</f>
        <v>0</v>
      </c>
      <c r="V5" s="200">
        <f>IF(Meldedaten!D21="",0,Meldedaten!D21)</f>
        <v>0</v>
      </c>
      <c r="W5" s="200">
        <f>IF(Meldedaten!D22="",0,Meldedaten!D22)</f>
        <v>0</v>
      </c>
      <c r="X5" s="200">
        <f>IF(Meldedaten!D23="",0,Meldedaten!D23)</f>
        <v>0</v>
      </c>
      <c r="Y5" s="200">
        <f>SUM(S5:X5)</f>
        <v>0</v>
      </c>
      <c r="Z5" s="369" t="str">
        <f>IF(Y5=0,"",(S5*$S$3+T5*$T$3+U5*$U$3+V5*$V$3+W5*$W$3+X5*$X$3)/Y5)</f>
        <v/>
      </c>
      <c r="AA5" s="370"/>
      <c r="AB5" s="247"/>
      <c r="AC5" s="247"/>
      <c r="AD5" s="247"/>
    </row>
    <row r="6" spans="1:31" x14ac:dyDescent="0.25">
      <c r="D6" s="198"/>
      <c r="E6" s="154">
        <v>6</v>
      </c>
      <c r="F6" s="155">
        <v>5</v>
      </c>
      <c r="G6" s="198"/>
      <c r="O6" s="202"/>
      <c r="Q6" s="1"/>
    </row>
    <row r="7" spans="1:31" x14ac:dyDescent="0.25">
      <c r="D7" s="198"/>
      <c r="E7" s="154">
        <v>12</v>
      </c>
      <c r="F7" s="155">
        <v>4</v>
      </c>
      <c r="G7" s="198"/>
      <c r="O7" s="201" t="s">
        <v>163</v>
      </c>
      <c r="Q7" s="1"/>
      <c r="S7" s="200">
        <v>1</v>
      </c>
      <c r="T7" s="200">
        <v>2</v>
      </c>
      <c r="U7" s="200">
        <v>3</v>
      </c>
      <c r="V7" s="200">
        <v>4</v>
      </c>
      <c r="W7" s="200">
        <v>5</v>
      </c>
      <c r="X7" s="200">
        <v>6</v>
      </c>
    </row>
    <row r="8" spans="1:31" x14ac:dyDescent="0.25">
      <c r="D8" s="198"/>
      <c r="E8" s="154">
        <v>18</v>
      </c>
      <c r="F8" s="155">
        <v>3</v>
      </c>
      <c r="G8" s="198"/>
      <c r="R8" s="202" t="s">
        <v>172</v>
      </c>
      <c r="S8" s="203" t="str">
        <f>IF(S4=0,"—",S4/$Y4)</f>
        <v>—</v>
      </c>
      <c r="T8" s="203" t="str">
        <f t="shared" ref="T8:X9" si="0">IF(T4=0,"—",T4/$Y4)</f>
        <v>—</v>
      </c>
      <c r="U8" s="203" t="str">
        <f t="shared" si="0"/>
        <v>—</v>
      </c>
      <c r="V8" s="203" t="str">
        <f t="shared" si="0"/>
        <v>—</v>
      </c>
      <c r="W8" s="203" t="str">
        <f t="shared" si="0"/>
        <v>—</v>
      </c>
      <c r="X8" s="203" t="str">
        <f t="shared" si="0"/>
        <v>—</v>
      </c>
    </row>
    <row r="9" spans="1:31" x14ac:dyDescent="0.25">
      <c r="D9" s="198"/>
      <c r="E9" s="154">
        <v>23</v>
      </c>
      <c r="F9" s="155">
        <v>2</v>
      </c>
      <c r="G9" s="198"/>
      <c r="R9" s="202" t="s">
        <v>173</v>
      </c>
      <c r="S9" s="203" t="str">
        <f>IF(S5=0,"—",S5/$Y5)</f>
        <v>—</v>
      </c>
      <c r="T9" s="203" t="str">
        <f t="shared" si="0"/>
        <v>—</v>
      </c>
      <c r="U9" s="203" t="str">
        <f t="shared" si="0"/>
        <v>—</v>
      </c>
      <c r="V9" s="203" t="str">
        <f t="shared" si="0"/>
        <v>—</v>
      </c>
      <c r="W9" s="203" t="str">
        <f t="shared" si="0"/>
        <v>—</v>
      </c>
      <c r="X9" s="203" t="str">
        <f t="shared" si="0"/>
        <v>—</v>
      </c>
    </row>
    <row r="10" spans="1:31" ht="15.75" thickBot="1" x14ac:dyDescent="0.3">
      <c r="D10" s="198"/>
      <c r="E10" s="156">
        <v>28</v>
      </c>
      <c r="F10" s="157">
        <v>1</v>
      </c>
      <c r="G10" s="198"/>
    </row>
    <row r="11" spans="1:31" ht="15.75" thickTop="1" x14ac:dyDescent="0.25">
      <c r="D11" s="198"/>
      <c r="E11" s="198"/>
      <c r="F11" s="198"/>
      <c r="G11" s="198"/>
    </row>
    <row r="13" spans="1:31" ht="21" x14ac:dyDescent="0.35">
      <c r="B13" s="199" t="s">
        <v>174</v>
      </c>
      <c r="C13" s="204" t="s">
        <v>334</v>
      </c>
    </row>
    <row r="14" spans="1:31" x14ac:dyDescent="0.25">
      <c r="B14" s="199"/>
    </row>
    <row r="15" spans="1:31" x14ac:dyDescent="0.25">
      <c r="B15" s="205" t="s">
        <v>175</v>
      </c>
      <c r="C15" s="206"/>
      <c r="D15" s="206"/>
      <c r="E15" s="206"/>
      <c r="F15" s="206"/>
      <c r="G15" s="206"/>
      <c r="H15" s="206"/>
      <c r="I15" s="206"/>
      <c r="J15" s="206"/>
      <c r="K15" s="206"/>
      <c r="L15" s="206"/>
      <c r="M15" s="206"/>
      <c r="N15" s="206"/>
      <c r="O15" s="206"/>
      <c r="P15" s="206"/>
      <c r="Q15" s="206"/>
      <c r="R15" s="207"/>
      <c r="S15" s="207"/>
      <c r="T15" s="206"/>
      <c r="U15" s="206"/>
      <c r="V15" s="206"/>
      <c r="W15" s="206"/>
      <c r="X15" s="207"/>
      <c r="Y15" s="207"/>
      <c r="Z15" s="206"/>
      <c r="AA15" s="206"/>
      <c r="AB15" s="206"/>
      <c r="AC15" s="206"/>
      <c r="AD15" s="206"/>
      <c r="AE15" s="206"/>
    </row>
    <row r="16" spans="1:31" x14ac:dyDescent="0.25">
      <c r="A16">
        <v>1</v>
      </c>
      <c r="B16" s="205" t="s">
        <v>176</v>
      </c>
      <c r="C16" s="206" t="s">
        <v>177</v>
      </c>
      <c r="D16" s="206" t="s">
        <v>178</v>
      </c>
      <c r="E16" s="206" t="s">
        <v>179</v>
      </c>
      <c r="F16" s="206" t="s">
        <v>180</v>
      </c>
      <c r="G16" s="206" t="s">
        <v>181</v>
      </c>
      <c r="H16" s="206" t="s">
        <v>182</v>
      </c>
      <c r="I16" s="206" t="s">
        <v>183</v>
      </c>
      <c r="J16" s="206" t="s">
        <v>184</v>
      </c>
      <c r="K16" s="206" t="s">
        <v>185</v>
      </c>
      <c r="L16" s="206" t="s">
        <v>186</v>
      </c>
      <c r="M16" s="206" t="s">
        <v>187</v>
      </c>
      <c r="N16" s="206" t="s">
        <v>188</v>
      </c>
      <c r="O16" s="206" t="s">
        <v>189</v>
      </c>
      <c r="P16" s="206" t="s">
        <v>190</v>
      </c>
      <c r="Q16" s="206" t="s">
        <v>191</v>
      </c>
      <c r="R16" s="206" t="s">
        <v>192</v>
      </c>
      <c r="S16" s="206" t="s">
        <v>193</v>
      </c>
      <c r="T16" s="206" t="s">
        <v>194</v>
      </c>
      <c r="U16" s="206" t="s">
        <v>195</v>
      </c>
      <c r="V16" s="206" t="s">
        <v>196</v>
      </c>
      <c r="W16" s="206" t="s">
        <v>197</v>
      </c>
      <c r="X16" s="206" t="s">
        <v>198</v>
      </c>
      <c r="Y16" s="206" t="s">
        <v>199</v>
      </c>
      <c r="Z16" s="206" t="s">
        <v>200</v>
      </c>
      <c r="AA16" s="206" t="s">
        <v>201</v>
      </c>
      <c r="AB16" s="206" t="s">
        <v>202</v>
      </c>
      <c r="AC16" s="206" t="s">
        <v>322</v>
      </c>
      <c r="AD16" s="206" t="s">
        <v>323</v>
      </c>
      <c r="AE16" s="206" t="s">
        <v>324</v>
      </c>
    </row>
    <row r="17" spans="1:31" x14ac:dyDescent="0.25">
      <c r="A17">
        <v>2</v>
      </c>
      <c r="B17" s="208" t="s">
        <v>203</v>
      </c>
      <c r="C17" s="73" t="s">
        <v>66</v>
      </c>
      <c r="D17" s="140" t="s">
        <v>66</v>
      </c>
      <c r="E17" s="140" t="s">
        <v>66</v>
      </c>
      <c r="F17" s="140" t="s">
        <v>66</v>
      </c>
      <c r="G17" s="140" t="s">
        <v>66</v>
      </c>
      <c r="H17" s="140" t="s">
        <v>67</v>
      </c>
      <c r="I17" s="140" t="s">
        <v>67</v>
      </c>
      <c r="J17" s="140" t="s">
        <v>67</v>
      </c>
      <c r="K17" s="140" t="s">
        <v>67</v>
      </c>
      <c r="L17" s="141" t="s">
        <v>66</v>
      </c>
      <c r="M17" s="73" t="s">
        <v>66</v>
      </c>
      <c r="N17" s="140" t="s">
        <v>66</v>
      </c>
      <c r="O17" s="140" t="s">
        <v>67</v>
      </c>
      <c r="P17" s="140" t="s">
        <v>67</v>
      </c>
      <c r="Q17" s="140" t="s">
        <v>67</v>
      </c>
      <c r="R17" s="141" t="s">
        <v>67</v>
      </c>
      <c r="S17" s="73" t="s">
        <v>66</v>
      </c>
      <c r="T17" s="140" t="s">
        <v>66</v>
      </c>
      <c r="U17" s="140" t="s">
        <v>67</v>
      </c>
      <c r="V17" s="140" t="s">
        <v>68</v>
      </c>
      <c r="W17" s="141" t="s">
        <v>68</v>
      </c>
      <c r="X17" s="73" t="s">
        <v>67</v>
      </c>
      <c r="Y17" s="140" t="s">
        <v>68</v>
      </c>
      <c r="Z17" s="141" t="s">
        <v>67</v>
      </c>
      <c r="AA17" s="210" t="s">
        <v>67</v>
      </c>
      <c r="AB17" s="73" t="s">
        <v>66</v>
      </c>
      <c r="AC17" s="73" t="s">
        <v>66</v>
      </c>
      <c r="AD17" s="73" t="s">
        <v>68</v>
      </c>
      <c r="AE17" s="73" t="s">
        <v>68</v>
      </c>
    </row>
    <row r="18" spans="1:31" x14ac:dyDescent="0.25">
      <c r="A18">
        <v>3</v>
      </c>
      <c r="B18" s="208" t="s">
        <v>207</v>
      </c>
      <c r="C18" s="142" t="s">
        <v>204</v>
      </c>
      <c r="D18" s="143" t="s">
        <v>204</v>
      </c>
      <c r="E18" s="143" t="s">
        <v>204</v>
      </c>
      <c r="F18" s="143" t="s">
        <v>204</v>
      </c>
      <c r="G18" s="143" t="s">
        <v>204</v>
      </c>
      <c r="H18" s="143" t="s">
        <v>231</v>
      </c>
      <c r="I18" s="143" t="s">
        <v>205</v>
      </c>
      <c r="J18" s="143" t="s">
        <v>205</v>
      </c>
      <c r="K18" s="143" t="s">
        <v>206</v>
      </c>
      <c r="L18" s="144" t="s">
        <v>205</v>
      </c>
      <c r="M18" s="142" t="s">
        <v>205</v>
      </c>
      <c r="N18" s="143" t="s">
        <v>205</v>
      </c>
      <c r="O18" s="143" t="s">
        <v>205</v>
      </c>
      <c r="P18" s="143" t="s">
        <v>205</v>
      </c>
      <c r="Q18" s="143" t="s">
        <v>205</v>
      </c>
      <c r="R18" s="144" t="s">
        <v>205</v>
      </c>
      <c r="S18" s="142" t="s">
        <v>231</v>
      </c>
      <c r="T18" s="143" t="s">
        <v>231</v>
      </c>
      <c r="U18" s="143" t="s">
        <v>231</v>
      </c>
      <c r="V18" s="143" t="s">
        <v>231</v>
      </c>
      <c r="W18" s="250" t="s">
        <v>231</v>
      </c>
      <c r="X18" s="142" t="s">
        <v>204</v>
      </c>
      <c r="Y18" s="144" t="s">
        <v>204</v>
      </c>
      <c r="Z18" s="142" t="s">
        <v>204</v>
      </c>
      <c r="AA18" s="143" t="s">
        <v>205</v>
      </c>
      <c r="AB18" s="142" t="s">
        <v>206</v>
      </c>
      <c r="AC18" s="142" t="s">
        <v>206</v>
      </c>
      <c r="AD18" s="142" t="s">
        <v>206</v>
      </c>
      <c r="AE18" s="142" t="s">
        <v>206</v>
      </c>
    </row>
    <row r="19" spans="1:31" x14ac:dyDescent="0.25">
      <c r="B19" s="208"/>
      <c r="C19" s="371" t="s">
        <v>46</v>
      </c>
      <c r="D19" s="372"/>
      <c r="E19" s="372"/>
      <c r="F19" s="372"/>
      <c r="G19" s="372"/>
      <c r="H19" s="372"/>
      <c r="I19" s="372"/>
      <c r="J19" s="372"/>
      <c r="K19" s="372"/>
      <c r="L19" s="373"/>
      <c r="M19" s="371" t="s">
        <v>47</v>
      </c>
      <c r="N19" s="372"/>
      <c r="O19" s="372"/>
      <c r="P19" s="372"/>
      <c r="Q19" s="372"/>
      <c r="R19" s="373"/>
      <c r="S19" s="371" t="s">
        <v>48</v>
      </c>
      <c r="T19" s="372"/>
      <c r="U19" s="372"/>
      <c r="V19" s="372"/>
      <c r="W19" s="373"/>
      <c r="X19" s="371" t="s">
        <v>208</v>
      </c>
      <c r="Y19" s="373"/>
      <c r="Z19" s="371" t="s">
        <v>49</v>
      </c>
      <c r="AA19" s="372"/>
      <c r="AB19" s="372"/>
      <c r="AC19" s="372"/>
      <c r="AD19" s="372"/>
      <c r="AE19" s="373"/>
    </row>
    <row r="20" spans="1:31" ht="95.1" customHeight="1" x14ac:dyDescent="0.25">
      <c r="A20">
        <v>4</v>
      </c>
      <c r="B20" s="211" t="str">
        <f>Meldedaten!D6</f>
        <v/>
      </c>
      <c r="C20" s="212" t="s">
        <v>119</v>
      </c>
      <c r="D20" s="213" t="s">
        <v>305</v>
      </c>
      <c r="E20" s="213" t="s">
        <v>306</v>
      </c>
      <c r="F20" s="213" t="s">
        <v>307</v>
      </c>
      <c r="G20" s="213" t="s">
        <v>308</v>
      </c>
      <c r="H20" s="213" t="s">
        <v>309</v>
      </c>
      <c r="I20" s="213" t="s">
        <v>209</v>
      </c>
      <c r="J20" s="213" t="s">
        <v>310</v>
      </c>
      <c r="K20" s="214" t="s">
        <v>311</v>
      </c>
      <c r="L20" s="212" t="s">
        <v>108</v>
      </c>
      <c r="M20" s="213" t="s">
        <v>312</v>
      </c>
      <c r="N20" s="213" t="s">
        <v>313</v>
      </c>
      <c r="O20" s="214" t="s">
        <v>329</v>
      </c>
      <c r="P20" s="212" t="s">
        <v>314</v>
      </c>
      <c r="Q20" s="213" t="s">
        <v>315</v>
      </c>
      <c r="R20" s="213" t="s">
        <v>316</v>
      </c>
      <c r="S20" s="213" t="s">
        <v>317</v>
      </c>
      <c r="T20" s="214" t="s">
        <v>318</v>
      </c>
      <c r="U20" s="212" t="s">
        <v>116</v>
      </c>
      <c r="V20" s="212" t="s">
        <v>319</v>
      </c>
      <c r="W20" s="213" t="s">
        <v>145</v>
      </c>
      <c r="X20" s="213" t="s">
        <v>333</v>
      </c>
      <c r="Y20" s="214" t="s">
        <v>110</v>
      </c>
      <c r="Z20" s="215" t="s">
        <v>111</v>
      </c>
      <c r="AA20" s="213" t="s">
        <v>112</v>
      </c>
      <c r="AB20" s="248" t="s">
        <v>114</v>
      </c>
      <c r="AC20" s="248" t="s">
        <v>115</v>
      </c>
      <c r="AD20" s="248" t="s">
        <v>113</v>
      </c>
      <c r="AE20" s="214" t="s">
        <v>244</v>
      </c>
    </row>
    <row r="21" spans="1:31" ht="29.25" customHeight="1" x14ac:dyDescent="0.25">
      <c r="A21">
        <v>5</v>
      </c>
      <c r="B21" s="216" t="s">
        <v>210</v>
      </c>
      <c r="C21" s="217" t="s">
        <v>285</v>
      </c>
      <c r="D21" s="218" t="s">
        <v>120</v>
      </c>
      <c r="E21" s="218" t="s">
        <v>75</v>
      </c>
      <c r="F21" s="218" t="s">
        <v>286</v>
      </c>
      <c r="G21" s="218" t="s">
        <v>287</v>
      </c>
      <c r="H21" s="218" t="s">
        <v>76</v>
      </c>
      <c r="I21" s="218" t="s">
        <v>288</v>
      </c>
      <c r="J21" s="218" t="s">
        <v>289</v>
      </c>
      <c r="K21" s="219" t="s">
        <v>211</v>
      </c>
      <c r="L21" s="217" t="s">
        <v>290</v>
      </c>
      <c r="M21" s="218" t="s">
        <v>77</v>
      </c>
      <c r="N21" s="218" t="s">
        <v>121</v>
      </c>
      <c r="O21" s="219" t="s">
        <v>159</v>
      </c>
      <c r="P21" s="217" t="s">
        <v>160</v>
      </c>
      <c r="Q21" s="218" t="s">
        <v>291</v>
      </c>
      <c r="R21" s="218" t="s">
        <v>292</v>
      </c>
      <c r="S21" s="218" t="s">
        <v>293</v>
      </c>
      <c r="T21" s="219" t="s">
        <v>294</v>
      </c>
      <c r="U21" s="217" t="s">
        <v>295</v>
      </c>
      <c r="V21" s="218" t="s">
        <v>296</v>
      </c>
      <c r="W21" s="218" t="s">
        <v>297</v>
      </c>
      <c r="X21" s="218" t="s">
        <v>298</v>
      </c>
      <c r="Y21" s="219" t="s">
        <v>299</v>
      </c>
      <c r="Z21" s="220" t="s">
        <v>300</v>
      </c>
      <c r="AA21" s="218" t="s">
        <v>78</v>
      </c>
      <c r="AB21" s="249" t="s">
        <v>301</v>
      </c>
      <c r="AC21" s="249" t="s">
        <v>302</v>
      </c>
      <c r="AD21" s="249" t="s">
        <v>303</v>
      </c>
      <c r="AE21" s="219" t="s">
        <v>304</v>
      </c>
    </row>
    <row r="22" spans="1:31" ht="15" customHeight="1" x14ac:dyDescent="0.25">
      <c r="A22">
        <v>6</v>
      </c>
      <c r="B22" s="216" t="s">
        <v>212</v>
      </c>
      <c r="C22" s="221" t="e">
        <f>C24/(C23*$B$20)</f>
        <v>#VALUE!</v>
      </c>
      <c r="D22" s="221" t="e">
        <f t="shared" ref="D22:AE22" si="1">D24/(D23*$B$20)</f>
        <v>#VALUE!</v>
      </c>
      <c r="E22" s="221" t="e">
        <f t="shared" si="1"/>
        <v>#VALUE!</v>
      </c>
      <c r="F22" s="221" t="e">
        <f t="shared" si="1"/>
        <v>#VALUE!</v>
      </c>
      <c r="G22" s="221" t="e">
        <f t="shared" si="1"/>
        <v>#VALUE!</v>
      </c>
      <c r="H22" s="221" t="e">
        <f t="shared" si="1"/>
        <v>#VALUE!</v>
      </c>
      <c r="I22" s="221" t="e">
        <f t="shared" si="1"/>
        <v>#VALUE!</v>
      </c>
      <c r="J22" s="221" t="e">
        <f t="shared" si="1"/>
        <v>#VALUE!</v>
      </c>
      <c r="K22" s="221" t="e">
        <f t="shared" si="1"/>
        <v>#VALUE!</v>
      </c>
      <c r="L22" s="221" t="e">
        <f t="shared" si="1"/>
        <v>#VALUE!</v>
      </c>
      <c r="M22" s="221" t="e">
        <f t="shared" si="1"/>
        <v>#VALUE!</v>
      </c>
      <c r="N22" s="221" t="e">
        <f t="shared" si="1"/>
        <v>#VALUE!</v>
      </c>
      <c r="O22" s="221" t="e">
        <f t="shared" si="1"/>
        <v>#VALUE!</v>
      </c>
      <c r="P22" s="221" t="e">
        <f t="shared" si="1"/>
        <v>#VALUE!</v>
      </c>
      <c r="Q22" s="221" t="e">
        <f t="shared" si="1"/>
        <v>#VALUE!</v>
      </c>
      <c r="R22" s="221" t="e">
        <f t="shared" si="1"/>
        <v>#VALUE!</v>
      </c>
      <c r="S22" s="221" t="e">
        <f t="shared" si="1"/>
        <v>#VALUE!</v>
      </c>
      <c r="T22" s="221" t="e">
        <f t="shared" si="1"/>
        <v>#VALUE!</v>
      </c>
      <c r="U22" s="221" t="e">
        <f t="shared" si="1"/>
        <v>#VALUE!</v>
      </c>
      <c r="V22" s="221" t="e">
        <f t="shared" si="1"/>
        <v>#VALUE!</v>
      </c>
      <c r="W22" s="221" t="e">
        <f t="shared" si="1"/>
        <v>#VALUE!</v>
      </c>
      <c r="X22" s="221" t="e">
        <f t="shared" si="1"/>
        <v>#VALUE!</v>
      </c>
      <c r="Y22" s="221" t="e">
        <f t="shared" si="1"/>
        <v>#VALUE!</v>
      </c>
      <c r="Z22" s="221" t="e">
        <f t="shared" si="1"/>
        <v>#VALUE!</v>
      </c>
      <c r="AA22" s="221" t="e">
        <f t="shared" si="1"/>
        <v>#VALUE!</v>
      </c>
      <c r="AB22" s="221" t="e">
        <f t="shared" si="1"/>
        <v>#VALUE!</v>
      </c>
      <c r="AC22" s="221" t="e">
        <f t="shared" si="1"/>
        <v>#VALUE!</v>
      </c>
      <c r="AD22" s="221" t="e">
        <f t="shared" si="1"/>
        <v>#VALUE!</v>
      </c>
      <c r="AE22" s="221" t="e">
        <f t="shared" si="1"/>
        <v>#VALUE!</v>
      </c>
    </row>
    <row r="23" spans="1:31" x14ac:dyDescent="0.25">
      <c r="A23">
        <v>7</v>
      </c>
      <c r="B23" s="208" t="s">
        <v>45</v>
      </c>
      <c r="C23" s="222">
        <v>1</v>
      </c>
      <c r="D23" s="223">
        <v>1</v>
      </c>
      <c r="E23" s="223">
        <v>1</v>
      </c>
      <c r="F23" s="224">
        <v>1</v>
      </c>
      <c r="G23" s="225">
        <v>1</v>
      </c>
      <c r="H23" s="225">
        <v>1</v>
      </c>
      <c r="I23" s="226">
        <v>1</v>
      </c>
      <c r="J23" s="226">
        <v>1</v>
      </c>
      <c r="K23" s="226">
        <v>1</v>
      </c>
      <c r="L23" s="226">
        <v>1</v>
      </c>
      <c r="M23" s="222">
        <v>1</v>
      </c>
      <c r="N23" s="224">
        <v>1</v>
      </c>
      <c r="O23" s="222">
        <v>1</v>
      </c>
      <c r="P23" s="224">
        <v>1</v>
      </c>
      <c r="Q23" s="225">
        <v>1</v>
      </c>
      <c r="R23" s="225">
        <v>1</v>
      </c>
      <c r="S23" s="225">
        <v>1</v>
      </c>
      <c r="T23" s="225">
        <v>1</v>
      </c>
      <c r="U23" s="222">
        <v>1</v>
      </c>
      <c r="V23" s="223">
        <v>1</v>
      </c>
      <c r="W23" s="224">
        <v>1</v>
      </c>
      <c r="X23" s="225">
        <v>1</v>
      </c>
      <c r="Y23" s="225">
        <v>1</v>
      </c>
      <c r="Z23" s="222">
        <v>2</v>
      </c>
      <c r="AA23" s="224">
        <v>1</v>
      </c>
      <c r="AB23" s="227">
        <v>1</v>
      </c>
      <c r="AC23" s="227">
        <v>1</v>
      </c>
      <c r="AD23" s="227">
        <v>1</v>
      </c>
      <c r="AE23" s="227">
        <v>1</v>
      </c>
    </row>
    <row r="24" spans="1:31" x14ac:dyDescent="0.25">
      <c r="A24">
        <v>8</v>
      </c>
      <c r="B24" s="208" t="s">
        <v>6</v>
      </c>
      <c r="C24" s="222" t="str">
        <f>Meldedaten!D26</f>
        <v/>
      </c>
      <c r="D24" s="223" t="str">
        <f>Meldedaten!D27</f>
        <v/>
      </c>
      <c r="E24" s="223" t="str">
        <f>Meldedaten!D28</f>
        <v/>
      </c>
      <c r="F24" s="224" t="str">
        <f>Meldedaten!D29</f>
        <v/>
      </c>
      <c r="G24" s="225" t="str">
        <f>Meldedaten!D30</f>
        <v/>
      </c>
      <c r="H24" s="225" t="str">
        <f>Meldedaten!D31</f>
        <v/>
      </c>
      <c r="I24" s="226" t="str">
        <f>Meldedaten!D32</f>
        <v/>
      </c>
      <c r="J24" s="226" t="str">
        <f>Meldedaten!D33</f>
        <v/>
      </c>
      <c r="K24" s="226" t="str">
        <f>Meldedaten!D34</f>
        <v/>
      </c>
      <c r="L24" s="226" t="str">
        <f>Meldedaten!D35</f>
        <v/>
      </c>
      <c r="M24" s="222" t="str">
        <f>Meldedaten!D36</f>
        <v/>
      </c>
      <c r="N24" s="224" t="str">
        <f>Meldedaten!D37</f>
        <v/>
      </c>
      <c r="O24" s="222" t="str">
        <f>Meldedaten!D38</f>
        <v/>
      </c>
      <c r="P24" s="224" t="str">
        <f>Meldedaten!D39</f>
        <v/>
      </c>
      <c r="Q24" s="225" t="str">
        <f>Meldedaten!D40</f>
        <v/>
      </c>
      <c r="R24" s="225" t="str">
        <f>Meldedaten!D41</f>
        <v/>
      </c>
      <c r="S24" s="225" t="str">
        <f>Meldedaten!D42</f>
        <v/>
      </c>
      <c r="T24" s="225" t="str">
        <f>Meldedaten!D43</f>
        <v/>
      </c>
      <c r="U24" s="222" t="str">
        <f>Meldedaten!D44</f>
        <v/>
      </c>
      <c r="V24" s="223" t="str">
        <f>Meldedaten!D45</f>
        <v/>
      </c>
      <c r="W24" s="224" t="str">
        <f>Meldedaten!D46</f>
        <v/>
      </c>
      <c r="X24" s="225" t="str">
        <f>Meldedaten!D47</f>
        <v/>
      </c>
      <c r="Y24" s="225" t="str">
        <f>Meldedaten!D48</f>
        <v/>
      </c>
      <c r="Z24" s="222" t="str">
        <f>Meldedaten!D49</f>
        <v/>
      </c>
      <c r="AA24" s="224" t="str">
        <f>Meldedaten!D50</f>
        <v/>
      </c>
      <c r="AB24" s="227" t="str">
        <f>Meldedaten!D51</f>
        <v/>
      </c>
      <c r="AC24" s="227" t="str">
        <f>Meldedaten!D52</f>
        <v/>
      </c>
      <c r="AD24" s="227" t="str">
        <f>Meldedaten!D53</f>
        <v/>
      </c>
      <c r="AE24" s="227" t="str">
        <f>Meldedaten!D54</f>
        <v/>
      </c>
    </row>
    <row r="25" spans="1:31" x14ac:dyDescent="0.2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row>
    <row r="27" spans="1:31" x14ac:dyDescent="0.25">
      <c r="C27" s="142" t="s">
        <v>245</v>
      </c>
      <c r="D27" s="143" t="s">
        <v>69</v>
      </c>
      <c r="E27" s="143" t="s">
        <v>70</v>
      </c>
      <c r="F27" s="143" t="s">
        <v>246</v>
      </c>
      <c r="G27" s="143" t="s">
        <v>247</v>
      </c>
      <c r="H27" s="143" t="s">
        <v>71</v>
      </c>
      <c r="I27" s="143" t="s">
        <v>248</v>
      </c>
      <c r="J27" s="143" t="s">
        <v>249</v>
      </c>
      <c r="K27" s="143" t="s">
        <v>213</v>
      </c>
      <c r="L27" s="144" t="s">
        <v>106</v>
      </c>
      <c r="M27" s="142" t="s">
        <v>72</v>
      </c>
      <c r="N27" s="143" t="s">
        <v>73</v>
      </c>
      <c r="O27" s="143" t="s">
        <v>155</v>
      </c>
      <c r="P27" s="143" t="s">
        <v>156</v>
      </c>
      <c r="Q27" s="143" t="s">
        <v>250</v>
      </c>
      <c r="R27" s="144" t="s">
        <v>214</v>
      </c>
      <c r="S27" s="142" t="s">
        <v>251</v>
      </c>
      <c r="T27" s="143" t="s">
        <v>252</v>
      </c>
      <c r="U27" s="143" t="s">
        <v>107</v>
      </c>
      <c r="V27" s="143" t="s">
        <v>253</v>
      </c>
      <c r="W27" s="144" t="s">
        <v>254</v>
      </c>
      <c r="X27" s="142" t="s">
        <v>255</v>
      </c>
      <c r="Y27" s="145" t="s">
        <v>215</v>
      </c>
      <c r="Z27" s="146" t="s">
        <v>216</v>
      </c>
      <c r="AA27" s="209" t="s">
        <v>74</v>
      </c>
      <c r="AB27" s="143" t="s">
        <v>157</v>
      </c>
      <c r="AC27" s="143" t="s">
        <v>158</v>
      </c>
      <c r="AD27" s="143" t="s">
        <v>256</v>
      </c>
      <c r="AE27" s="144" t="s">
        <v>257</v>
      </c>
    </row>
    <row r="28" spans="1:31" ht="24" x14ac:dyDescent="0.25">
      <c r="C28" s="228" t="str">
        <f>C27&amp;CHAR(10)&amp;"AFB "&amp;C17</f>
        <v>1a
AFB I</v>
      </c>
      <c r="D28" s="228" t="str">
        <f t="shared" ref="D28:AE28" si="2">D27&amp;CHAR(10)&amp;"AFB "&amp;D17</f>
        <v>1b
AFB I</v>
      </c>
      <c r="E28" s="228" t="str">
        <f t="shared" si="2"/>
        <v>1c
AFB I</v>
      </c>
      <c r="F28" s="228" t="str">
        <f t="shared" si="2"/>
        <v>1d (1)
AFB I</v>
      </c>
      <c r="G28" s="228" t="str">
        <f t="shared" si="2"/>
        <v>1d(2)
AFB I</v>
      </c>
      <c r="H28" s="228" t="str">
        <f t="shared" si="2"/>
        <v>1e
AFB II</v>
      </c>
      <c r="I28" s="228" t="str">
        <f t="shared" si="2"/>
        <v>1f (1)
AFB II</v>
      </c>
      <c r="J28" s="228" t="str">
        <f t="shared" si="2"/>
        <v>1f (2)
AFB II</v>
      </c>
      <c r="K28" s="228" t="str">
        <f t="shared" si="2"/>
        <v>1g
AFB II</v>
      </c>
      <c r="L28" s="228" t="str">
        <f t="shared" si="2"/>
        <v>1h
AFB I</v>
      </c>
      <c r="M28" s="228" t="str">
        <f t="shared" si="2"/>
        <v>2a
AFB I</v>
      </c>
      <c r="N28" s="228" t="str">
        <f t="shared" si="2"/>
        <v>2b
AFB I</v>
      </c>
      <c r="O28" s="228" t="str">
        <f t="shared" si="2"/>
        <v>2c-1
AFB II</v>
      </c>
      <c r="P28" s="228" t="str">
        <f t="shared" si="2"/>
        <v>2c-2
AFB II</v>
      </c>
      <c r="Q28" s="228" t="str">
        <f t="shared" si="2"/>
        <v>2c-3
AFB II</v>
      </c>
      <c r="R28" s="228" t="str">
        <f t="shared" si="2"/>
        <v>2d
AFB II</v>
      </c>
      <c r="S28" s="228" t="str">
        <f t="shared" si="2"/>
        <v>3a-1
AFB I</v>
      </c>
      <c r="T28" s="228" t="str">
        <f t="shared" si="2"/>
        <v>3a-2
AFB I</v>
      </c>
      <c r="U28" s="228" t="str">
        <f t="shared" si="2"/>
        <v>3b
AFB II</v>
      </c>
      <c r="V28" s="228" t="str">
        <f t="shared" si="2"/>
        <v>3c-1
AFB III</v>
      </c>
      <c r="W28" s="228" t="str">
        <f t="shared" si="2"/>
        <v>3c-2
AFB III</v>
      </c>
      <c r="X28" s="228" t="str">
        <f t="shared" si="2"/>
        <v>4a
AFB II</v>
      </c>
      <c r="Y28" s="228" t="str">
        <f t="shared" si="2"/>
        <v>4b
AFB III</v>
      </c>
      <c r="Z28" s="228" t="str">
        <f t="shared" si="2"/>
        <v>5a
AFB II</v>
      </c>
      <c r="AA28" s="228" t="str">
        <f t="shared" si="2"/>
        <v>5b
AFB II</v>
      </c>
      <c r="AB28" s="228" t="str">
        <f t="shared" si="2"/>
        <v>5c-1
AFB I</v>
      </c>
      <c r="AC28" s="228" t="str">
        <f t="shared" si="2"/>
        <v>5c-2
AFB I</v>
      </c>
      <c r="AD28" s="228" t="str">
        <f t="shared" si="2"/>
        <v>5d-1
AFB III</v>
      </c>
      <c r="AE28" s="228" t="str">
        <f t="shared" si="2"/>
        <v>5d-2
AFB III</v>
      </c>
    </row>
    <row r="31" spans="1:31" x14ac:dyDescent="0.25">
      <c r="B31" s="199" t="s">
        <v>217</v>
      </c>
    </row>
    <row r="32" spans="1:31" x14ac:dyDescent="0.25">
      <c r="B32" s="199"/>
      <c r="D32" s="206" t="s">
        <v>177</v>
      </c>
      <c r="E32" s="206" t="s">
        <v>178</v>
      </c>
      <c r="F32" s="206" t="s">
        <v>179</v>
      </c>
      <c r="G32" s="206" t="s">
        <v>180</v>
      </c>
      <c r="H32" s="206" t="s">
        <v>181</v>
      </c>
      <c r="I32" s="206" t="s">
        <v>198</v>
      </c>
      <c r="J32" s="206" t="s">
        <v>199</v>
      </c>
      <c r="K32" s="206" t="s">
        <v>200</v>
      </c>
      <c r="L32" s="261"/>
    </row>
    <row r="33" spans="2:19" x14ac:dyDescent="0.25">
      <c r="C33" s="362" t="s">
        <v>218</v>
      </c>
      <c r="D33" s="363"/>
      <c r="E33" s="363"/>
      <c r="F33" s="363"/>
      <c r="G33" s="363"/>
      <c r="H33" s="363"/>
      <c r="I33" s="363"/>
      <c r="J33" s="363"/>
      <c r="K33" s="364"/>
      <c r="L33" s="264"/>
      <c r="S33" s="206" t="s">
        <v>204</v>
      </c>
    </row>
    <row r="34" spans="2:19" ht="90.75" x14ac:dyDescent="0.25">
      <c r="B34">
        <v>5</v>
      </c>
      <c r="C34" s="229" t="s">
        <v>219</v>
      </c>
      <c r="D34" s="234" t="s">
        <v>119</v>
      </c>
      <c r="E34" s="234" t="s">
        <v>305</v>
      </c>
      <c r="F34" s="234" t="s">
        <v>327</v>
      </c>
      <c r="G34" s="234" t="s">
        <v>328</v>
      </c>
      <c r="H34" s="234" t="s">
        <v>118</v>
      </c>
      <c r="I34" s="234" t="s">
        <v>320</v>
      </c>
      <c r="J34" s="234" t="s">
        <v>110</v>
      </c>
      <c r="K34" s="234" t="s">
        <v>111</v>
      </c>
      <c r="L34" s="262"/>
      <c r="R34" s="232" t="s">
        <v>45</v>
      </c>
      <c r="S34" s="206">
        <f>SUMIF($C$18:$AE$18,S33,$C$23:$AE$23)</f>
        <v>9</v>
      </c>
    </row>
    <row r="35" spans="2:19" ht="29.25" customHeight="1" x14ac:dyDescent="0.25">
      <c r="B35">
        <v>6</v>
      </c>
      <c r="C35" s="233" t="s">
        <v>220</v>
      </c>
      <c r="D35" s="234" t="str">
        <f t="shared" ref="D35:K36" si="3">HLOOKUP(D$32,$C$16:$AE$22,$B35,0)</f>
        <v>1a
AFB I</v>
      </c>
      <c r="E35" s="234" t="str">
        <f t="shared" si="3"/>
        <v>1b
AFB I</v>
      </c>
      <c r="F35" s="234" t="str">
        <f t="shared" si="3"/>
        <v>1c
AFB I</v>
      </c>
      <c r="G35" s="234" t="str">
        <f t="shared" si="3"/>
        <v>1d (1)
AFB I</v>
      </c>
      <c r="H35" s="234" t="str">
        <f t="shared" si="3"/>
        <v>1d(2)
AFB I</v>
      </c>
      <c r="I35" s="234" t="str">
        <f t="shared" si="3"/>
        <v>4a
AFB II</v>
      </c>
      <c r="J35" s="234" t="str">
        <f t="shared" si="3"/>
        <v>4b
AFB III</v>
      </c>
      <c r="K35" s="259" t="str">
        <f t="shared" si="3"/>
        <v>5a
AFB II</v>
      </c>
      <c r="L35" s="262"/>
      <c r="R35" s="232" t="s">
        <v>6</v>
      </c>
      <c r="S35" s="206">
        <f>SUMIF($C$18:$AE$18,S33,$C$24:$AE$24)</f>
        <v>0</v>
      </c>
    </row>
    <row r="36" spans="2:19" x14ac:dyDescent="0.25">
      <c r="B36">
        <v>7</v>
      </c>
      <c r="C36" s="236" t="e">
        <f>S36</f>
        <v>#VALUE!</v>
      </c>
      <c r="D36" s="237" t="e">
        <f t="shared" si="3"/>
        <v>#VALUE!</v>
      </c>
      <c r="E36" s="237" t="e">
        <f t="shared" si="3"/>
        <v>#VALUE!</v>
      </c>
      <c r="F36" s="237" t="e">
        <f t="shared" si="3"/>
        <v>#VALUE!</v>
      </c>
      <c r="G36" s="237" t="e">
        <f t="shared" si="3"/>
        <v>#VALUE!</v>
      </c>
      <c r="H36" s="237" t="e">
        <f t="shared" si="3"/>
        <v>#VALUE!</v>
      </c>
      <c r="I36" s="237" t="e">
        <f t="shared" si="3"/>
        <v>#VALUE!</v>
      </c>
      <c r="J36" s="237" t="e">
        <f t="shared" si="3"/>
        <v>#VALUE!</v>
      </c>
      <c r="K36" s="260" t="e">
        <f t="shared" si="3"/>
        <v>#VALUE!</v>
      </c>
      <c r="L36" s="263"/>
      <c r="R36" s="232" t="s">
        <v>221</v>
      </c>
      <c r="S36" s="239" t="e">
        <f>S35/(S34*$B$20)</f>
        <v>#VALUE!</v>
      </c>
    </row>
    <row r="39" spans="2:19" x14ac:dyDescent="0.25">
      <c r="D39" s="206" t="s">
        <v>183</v>
      </c>
      <c r="E39" s="206" t="s">
        <v>184</v>
      </c>
      <c r="F39" s="206" t="s">
        <v>186</v>
      </c>
      <c r="G39" s="206" t="s">
        <v>187</v>
      </c>
      <c r="H39" s="206" t="s">
        <v>188</v>
      </c>
      <c r="I39" s="206" t="s">
        <v>189</v>
      </c>
      <c r="J39" s="206" t="s">
        <v>190</v>
      </c>
      <c r="K39" s="206" t="s">
        <v>191</v>
      </c>
      <c r="L39" s="206" t="s">
        <v>192</v>
      </c>
      <c r="M39" s="206" t="s">
        <v>201</v>
      </c>
      <c r="N39" s="206"/>
      <c r="O39" s="206"/>
    </row>
    <row r="40" spans="2:19" x14ac:dyDescent="0.25">
      <c r="C40" s="360" t="s">
        <v>222</v>
      </c>
      <c r="D40" s="361"/>
      <c r="E40" s="361"/>
      <c r="F40" s="361"/>
      <c r="G40" s="361"/>
      <c r="H40" s="361"/>
      <c r="I40" s="361"/>
      <c r="J40" s="361"/>
      <c r="K40" s="361"/>
      <c r="L40" s="361"/>
      <c r="M40" s="361"/>
      <c r="N40" s="264"/>
      <c r="O40" s="241"/>
      <c r="S40" s="206" t="s">
        <v>205</v>
      </c>
    </row>
    <row r="41" spans="2:19" ht="79.5" x14ac:dyDescent="0.25">
      <c r="B41">
        <v>5</v>
      </c>
      <c r="C41" s="229" t="s">
        <v>223</v>
      </c>
      <c r="D41" s="230" t="s">
        <v>209</v>
      </c>
      <c r="E41" s="230" t="s">
        <v>310</v>
      </c>
      <c r="F41" s="230" t="s">
        <v>108</v>
      </c>
      <c r="G41" s="230" t="s">
        <v>312</v>
      </c>
      <c r="H41" s="230" t="s">
        <v>330</v>
      </c>
      <c r="I41" s="230" t="s">
        <v>329</v>
      </c>
      <c r="J41" s="230" t="s">
        <v>314</v>
      </c>
      <c r="K41" s="230" t="s">
        <v>315</v>
      </c>
      <c r="L41" s="230" t="s">
        <v>316</v>
      </c>
      <c r="M41" s="258" t="s">
        <v>321</v>
      </c>
      <c r="N41" s="265"/>
      <c r="O41" s="266"/>
      <c r="R41" s="232" t="s">
        <v>45</v>
      </c>
      <c r="S41" s="206">
        <f>SUMIF($C$18:$AE$18,S40,$C$23:$AE$23)</f>
        <v>10</v>
      </c>
    </row>
    <row r="42" spans="2:19" ht="24" customHeight="1" x14ac:dyDescent="0.25">
      <c r="B42">
        <v>6</v>
      </c>
      <c r="C42" s="233" t="s">
        <v>220</v>
      </c>
      <c r="D42" s="234" t="str">
        <f t="shared" ref="D42:M43" si="4">HLOOKUP(D$39,$C$16:$AE$22,$B42,0)</f>
        <v>1f (1)
AFB II</v>
      </c>
      <c r="E42" s="234" t="str">
        <f t="shared" si="4"/>
        <v>1f (2)
AFB II</v>
      </c>
      <c r="F42" s="234" t="str">
        <f t="shared" si="4"/>
        <v>1h
AFB I</v>
      </c>
      <c r="G42" s="234" t="str">
        <f t="shared" si="4"/>
        <v>2a
AFB I</v>
      </c>
      <c r="H42" s="234" t="str">
        <f t="shared" si="4"/>
        <v>2b
AFB I</v>
      </c>
      <c r="I42" s="234" t="str">
        <f t="shared" si="4"/>
        <v>2c-1
AFB II</v>
      </c>
      <c r="J42" s="234" t="str">
        <f t="shared" si="4"/>
        <v>2c-2
AFB II</v>
      </c>
      <c r="K42" s="234" t="str">
        <f t="shared" si="4"/>
        <v>2c-3
AFB II</v>
      </c>
      <c r="L42" s="234" t="str">
        <f t="shared" si="4"/>
        <v>2d
AFB II</v>
      </c>
      <c r="M42" s="259" t="str">
        <f t="shared" si="4"/>
        <v>5b
AFB II</v>
      </c>
      <c r="N42" s="265"/>
      <c r="O42" s="266"/>
      <c r="R42" s="232" t="s">
        <v>6</v>
      </c>
      <c r="S42" s="206">
        <f>SUMIF($C$18:$AE$18,S40,$C$24:$AE$24)</f>
        <v>0</v>
      </c>
    </row>
    <row r="43" spans="2:19" x14ac:dyDescent="0.25">
      <c r="B43">
        <v>7</v>
      </c>
      <c r="C43" s="236" t="e">
        <f>S43</f>
        <v>#VALUE!</v>
      </c>
      <c r="D43" s="237" t="e">
        <f t="shared" si="4"/>
        <v>#VALUE!</v>
      </c>
      <c r="E43" s="237" t="e">
        <f t="shared" si="4"/>
        <v>#VALUE!</v>
      </c>
      <c r="F43" s="237" t="e">
        <f t="shared" si="4"/>
        <v>#VALUE!</v>
      </c>
      <c r="G43" s="237" t="e">
        <f t="shared" si="4"/>
        <v>#VALUE!</v>
      </c>
      <c r="H43" s="237" t="e">
        <f t="shared" si="4"/>
        <v>#VALUE!</v>
      </c>
      <c r="I43" s="237" t="e">
        <f t="shared" si="4"/>
        <v>#VALUE!</v>
      </c>
      <c r="J43" s="237" t="e">
        <f t="shared" si="4"/>
        <v>#VALUE!</v>
      </c>
      <c r="K43" s="237" t="e">
        <f t="shared" si="4"/>
        <v>#VALUE!</v>
      </c>
      <c r="L43" s="237" t="e">
        <f t="shared" si="4"/>
        <v>#VALUE!</v>
      </c>
      <c r="M43" s="260" t="e">
        <f t="shared" si="4"/>
        <v>#VALUE!</v>
      </c>
      <c r="N43" s="263"/>
      <c r="O43" s="243"/>
      <c r="R43" s="232" t="s">
        <v>221</v>
      </c>
      <c r="S43" s="239" t="e">
        <f>S42/(S41*$B$20)</f>
        <v>#VALUE!</v>
      </c>
    </row>
    <row r="45" spans="2:19" ht="16.5" customHeight="1" x14ac:dyDescent="0.25">
      <c r="D45" s="206"/>
      <c r="E45" s="206"/>
      <c r="F45" s="206"/>
      <c r="G45" s="206"/>
      <c r="H45" s="206"/>
    </row>
    <row r="46" spans="2:19" x14ac:dyDescent="0.25">
      <c r="B46" s="199"/>
      <c r="D46" s="206" t="s">
        <v>185</v>
      </c>
      <c r="E46" s="206" t="s">
        <v>202</v>
      </c>
      <c r="F46" s="206" t="s">
        <v>322</v>
      </c>
      <c r="G46" s="206" t="s">
        <v>323</v>
      </c>
      <c r="H46" s="206" t="s">
        <v>324</v>
      </c>
      <c r="I46" s="240"/>
      <c r="J46" s="240"/>
      <c r="K46" s="240"/>
      <c r="L46" s="240"/>
    </row>
    <row r="47" spans="2:19" x14ac:dyDescent="0.25">
      <c r="C47" s="365" t="s">
        <v>224</v>
      </c>
      <c r="D47" s="366"/>
      <c r="E47" s="366"/>
      <c r="F47" s="366"/>
      <c r="G47" s="366"/>
      <c r="H47" s="367"/>
      <c r="I47" s="241"/>
      <c r="J47" s="241"/>
      <c r="K47" s="241"/>
      <c r="L47" s="241"/>
      <c r="S47" s="206" t="s">
        <v>206</v>
      </c>
    </row>
    <row r="48" spans="2:19" ht="102" x14ac:dyDescent="0.25">
      <c r="B48">
        <v>5</v>
      </c>
      <c r="C48" s="229" t="s">
        <v>225</v>
      </c>
      <c r="D48" s="230" t="s">
        <v>331</v>
      </c>
      <c r="E48" s="230" t="s">
        <v>114</v>
      </c>
      <c r="F48" s="230" t="s">
        <v>115</v>
      </c>
      <c r="G48" s="230" t="s">
        <v>113</v>
      </c>
      <c r="H48" s="231" t="s">
        <v>244</v>
      </c>
      <c r="I48" s="242"/>
      <c r="J48" s="242"/>
      <c r="K48" s="242"/>
      <c r="L48" s="242"/>
      <c r="R48" s="232" t="s">
        <v>45</v>
      </c>
      <c r="S48" s="206">
        <f>SUMIF($C$18:$AE$18,S47,$C$23:$AE$23)</f>
        <v>5</v>
      </c>
    </row>
    <row r="49" spans="2:19" ht="27" customHeight="1" x14ac:dyDescent="0.25">
      <c r="B49">
        <v>6</v>
      </c>
      <c r="C49" s="233" t="s">
        <v>220</v>
      </c>
      <c r="D49" s="234" t="str">
        <f t="shared" ref="D49:H50" si="5">HLOOKUP(D$46,$C$16:$AE$22,$B49,0)</f>
        <v>1g
AFB II</v>
      </c>
      <c r="E49" s="234" t="str">
        <f t="shared" si="5"/>
        <v>5c-1
AFB I</v>
      </c>
      <c r="F49" s="234" t="str">
        <f t="shared" si="5"/>
        <v>5c-2
AFB I</v>
      </c>
      <c r="G49" s="234" t="str">
        <f t="shared" si="5"/>
        <v>5d-1
AFB III</v>
      </c>
      <c r="H49" s="235" t="str">
        <f t="shared" si="5"/>
        <v>5d-2
AFB III</v>
      </c>
      <c r="I49" s="242"/>
      <c r="J49" s="242"/>
      <c r="K49" s="242"/>
      <c r="L49" s="242"/>
      <c r="R49" s="232" t="s">
        <v>6</v>
      </c>
      <c r="S49" s="206">
        <f>SUMIF($C$18:$AE$18,S47,$C$24:$AE$24)</f>
        <v>0</v>
      </c>
    </row>
    <row r="50" spans="2:19" x14ac:dyDescent="0.25">
      <c r="B50">
        <v>7</v>
      </c>
      <c r="C50" s="236" t="e">
        <f>S50</f>
        <v>#VALUE!</v>
      </c>
      <c r="D50" s="237" t="e">
        <f t="shared" si="5"/>
        <v>#VALUE!</v>
      </c>
      <c r="E50" s="237" t="e">
        <f t="shared" si="5"/>
        <v>#VALUE!</v>
      </c>
      <c r="F50" s="237" t="e">
        <f t="shared" si="5"/>
        <v>#VALUE!</v>
      </c>
      <c r="G50" s="237" t="e">
        <f t="shared" si="5"/>
        <v>#VALUE!</v>
      </c>
      <c r="H50" s="238" t="e">
        <f t="shared" si="5"/>
        <v>#VALUE!</v>
      </c>
      <c r="I50" s="243"/>
      <c r="J50" s="243"/>
      <c r="K50" s="243"/>
      <c r="L50" s="243"/>
      <c r="R50" s="232" t="s">
        <v>221</v>
      </c>
      <c r="S50" s="239" t="e">
        <f>S49/(S48*$B$20)</f>
        <v>#VALUE!</v>
      </c>
    </row>
    <row r="53" spans="2:19" x14ac:dyDescent="0.25">
      <c r="B53" s="199"/>
      <c r="D53" s="206" t="s">
        <v>182</v>
      </c>
      <c r="E53" s="206" t="s">
        <v>193</v>
      </c>
      <c r="F53" s="206" t="s">
        <v>194</v>
      </c>
      <c r="G53" s="206" t="s">
        <v>195</v>
      </c>
      <c r="H53" s="206" t="s">
        <v>196</v>
      </c>
      <c r="I53" s="206" t="s">
        <v>197</v>
      </c>
    </row>
    <row r="54" spans="2:19" x14ac:dyDescent="0.25">
      <c r="C54" s="357" t="s">
        <v>325</v>
      </c>
      <c r="D54" s="358"/>
      <c r="E54" s="358"/>
      <c r="F54" s="358"/>
      <c r="G54" s="358"/>
      <c r="H54" s="358"/>
      <c r="I54" s="359"/>
      <c r="S54" t="s">
        <v>231</v>
      </c>
    </row>
    <row r="55" spans="2:19" ht="79.5" x14ac:dyDescent="0.25">
      <c r="B55">
        <v>5</v>
      </c>
      <c r="C55" s="229" t="s">
        <v>326</v>
      </c>
      <c r="D55" s="230" t="s">
        <v>332</v>
      </c>
      <c r="E55" s="230" t="s">
        <v>114</v>
      </c>
      <c r="F55" s="230" t="s">
        <v>115</v>
      </c>
      <c r="G55" s="230" t="s">
        <v>116</v>
      </c>
      <c r="H55" s="230" t="s">
        <v>319</v>
      </c>
      <c r="I55" s="231" t="s">
        <v>145</v>
      </c>
      <c r="R55" s="232" t="s">
        <v>45</v>
      </c>
      <c r="S55" s="206">
        <f>SUMIF($C$18:$AE$18,S54,$C$23:$AE$23)</f>
        <v>6</v>
      </c>
    </row>
    <row r="56" spans="2:19" ht="23.25" x14ac:dyDescent="0.25">
      <c r="B56">
        <v>6</v>
      </c>
      <c r="C56" s="233" t="s">
        <v>220</v>
      </c>
      <c r="D56" s="234" t="str">
        <f t="shared" ref="D56:I57" si="6">HLOOKUP(D$53,$C$16:$AE$22,$B56,0)</f>
        <v>1e
AFB II</v>
      </c>
      <c r="E56" s="234" t="str">
        <f t="shared" si="6"/>
        <v>3a-1
AFB I</v>
      </c>
      <c r="F56" s="234" t="str">
        <f t="shared" si="6"/>
        <v>3a-2
AFB I</v>
      </c>
      <c r="G56" s="234" t="str">
        <f t="shared" si="6"/>
        <v>3b
AFB II</v>
      </c>
      <c r="H56" s="234" t="str">
        <f t="shared" si="6"/>
        <v>3c-1
AFB III</v>
      </c>
      <c r="I56" s="235" t="str">
        <f t="shared" si="6"/>
        <v>3c-2
AFB III</v>
      </c>
      <c r="R56" s="232" t="s">
        <v>6</v>
      </c>
      <c r="S56" s="206">
        <f>SUMIF($C$18:$AE$18,S54,$C$24:$AE$24)</f>
        <v>0</v>
      </c>
    </row>
    <row r="57" spans="2:19" x14ac:dyDescent="0.25">
      <c r="B57">
        <v>7</v>
      </c>
      <c r="C57" s="236" t="e">
        <f>S57</f>
        <v>#VALUE!</v>
      </c>
      <c r="D57" s="237" t="e">
        <f t="shared" si="6"/>
        <v>#VALUE!</v>
      </c>
      <c r="E57" s="237" t="e">
        <f t="shared" si="6"/>
        <v>#VALUE!</v>
      </c>
      <c r="F57" s="237" t="e">
        <f t="shared" si="6"/>
        <v>#VALUE!</v>
      </c>
      <c r="G57" s="237" t="e">
        <f t="shared" si="6"/>
        <v>#VALUE!</v>
      </c>
      <c r="H57" s="237" t="e">
        <f t="shared" si="6"/>
        <v>#VALUE!</v>
      </c>
      <c r="I57" s="238" t="e">
        <f t="shared" si="6"/>
        <v>#VALUE!</v>
      </c>
      <c r="R57" s="232" t="s">
        <v>221</v>
      </c>
      <c r="S57" s="239" t="e">
        <f>S56/(S55*$B$20)</f>
        <v>#VALUE!</v>
      </c>
    </row>
    <row r="63" spans="2:19" x14ac:dyDescent="0.25">
      <c r="B63" s="199" t="s">
        <v>226</v>
      </c>
    </row>
    <row r="64" spans="2:19" x14ac:dyDescent="0.25">
      <c r="D64" s="206" t="s">
        <v>66</v>
      </c>
      <c r="E64" s="206" t="s">
        <v>67</v>
      </c>
      <c r="F64" s="206" t="s">
        <v>68</v>
      </c>
    </row>
    <row r="65" spans="3:6" x14ac:dyDescent="0.25">
      <c r="C65" s="232" t="s">
        <v>45</v>
      </c>
      <c r="D65" s="206">
        <f>SUMIF($C$17:$AE$17,D64,$C$23:$AE$23)</f>
        <v>12</v>
      </c>
      <c r="E65" s="206">
        <f t="shared" ref="E65:F65" si="7">SUMIF($C$17:$AE$17,E64,$C$23:$AE$23)</f>
        <v>13</v>
      </c>
      <c r="F65" s="206">
        <f t="shared" si="7"/>
        <v>5</v>
      </c>
    </row>
    <row r="66" spans="3:6" x14ac:dyDescent="0.25">
      <c r="C66" s="232" t="s">
        <v>6</v>
      </c>
      <c r="D66" s="206">
        <f>SUMIF($C$17:$AE$17,D64,$C$24:$AE$24)</f>
        <v>0</v>
      </c>
      <c r="E66" s="206">
        <f t="shared" ref="E66:F66" si="8">SUMIF($C$17:$AE$17,E64,$C$24:$AE$24)</f>
        <v>0</v>
      </c>
      <c r="F66" s="206">
        <f t="shared" si="8"/>
        <v>0</v>
      </c>
    </row>
    <row r="67" spans="3:6" x14ac:dyDescent="0.25">
      <c r="C67" s="232"/>
      <c r="D67" s="206" t="s">
        <v>227</v>
      </c>
      <c r="E67" s="206" t="s">
        <v>228</v>
      </c>
      <c r="F67" s="206" t="s">
        <v>229</v>
      </c>
    </row>
    <row r="68" spans="3:6" x14ac:dyDescent="0.25">
      <c r="C68" s="232" t="s">
        <v>221</v>
      </c>
      <c r="D68" s="239" t="e">
        <f>D66/(D65*$B$20)</f>
        <v>#VALUE!</v>
      </c>
      <c r="E68" s="239" t="e">
        <f t="shared" ref="E68:F68" si="9">E66/(E65*$B$20)</f>
        <v>#VALUE!</v>
      </c>
      <c r="F68" s="239" t="e">
        <f t="shared" si="9"/>
        <v>#VALUE!</v>
      </c>
    </row>
  </sheetData>
  <mergeCells count="12">
    <mergeCell ref="C33:K33"/>
    <mergeCell ref="C40:M40"/>
    <mergeCell ref="C47:H47"/>
    <mergeCell ref="C54:I54"/>
    <mergeCell ref="Z3:AA3"/>
    <mergeCell ref="Z4:AA4"/>
    <mergeCell ref="Z5:AA5"/>
    <mergeCell ref="C19:L19"/>
    <mergeCell ref="M19:R19"/>
    <mergeCell ref="S19:W19"/>
    <mergeCell ref="X19:Y19"/>
    <mergeCell ref="Z19:AE19"/>
  </mergeCells>
  <conditionalFormatting sqref="C17:AE17">
    <cfRule type="cellIs" dxfId="6" priority="5" operator="equal">
      <formula>"III"</formula>
    </cfRule>
    <cfRule type="cellIs" dxfId="5" priority="6" operator="equal">
      <formula>"II"</formula>
    </cfRule>
    <cfRule type="cellIs" dxfId="4" priority="7" operator="equal">
      <formula>"I"</formula>
    </cfRule>
  </conditionalFormatting>
  <conditionalFormatting sqref="C18:AE18">
    <cfRule type="cellIs" dxfId="3" priority="1" operator="equal">
      <formula>"ZF"</formula>
    </cfRule>
    <cfRule type="cellIs" dxfId="2" priority="2" operator="equal">
      <formula>"RF"</formula>
    </cfRule>
    <cfRule type="cellIs" dxfId="1" priority="3" operator="equal">
      <formula>"DZ"</formula>
    </cfRule>
    <cfRule type="cellIs" dxfId="0" priority="4" operator="equal">
      <formula>"ZG"</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Klasse</vt:lpstr>
      <vt:lpstr>Meldedaten freiw</vt:lpstr>
      <vt:lpstr>Auswertung Klasse</vt:lpstr>
      <vt:lpstr>Meldedaten</vt:lpstr>
      <vt:lpstr>Auswertung Schule</vt:lpstr>
      <vt:lpstr>Anleitung</vt:lpstr>
      <vt:lpstr>K_Dat</vt:lpstr>
      <vt:lpstr>S_Dat</vt:lpstr>
      <vt:lpstr>Klasse!Druckbereich</vt:lpstr>
      <vt:lpstr>Meldedaten!Druckbereich</vt:lpstr>
      <vt:lpstr>'Meldedaten freiw'!Druckbereich</vt:lpstr>
      <vt:lpstr>Meldedaten!Drucktitel</vt:lpstr>
      <vt:lpstr>'Meldedaten freiw'!Drucktitel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2019-05-09T04:54:55Z</cp:lastPrinted>
  <dcterms:created xsi:type="dcterms:W3CDTF">2017-03-23T11:42:30Z</dcterms:created>
  <dcterms:modified xsi:type="dcterms:W3CDTF">2019-05-21T06:18:05Z</dcterms:modified>
</cp:coreProperties>
</file>