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drawings/drawing11.xml" ContentType="application/vnd.openxmlformats-officedocument.drawingml.chartshapes+xml"/>
  <Override PartName="/xl/charts/chart10.xml" ContentType="application/vnd.openxmlformats-officedocument.drawingml.chart+xml"/>
  <Override PartName="/xl/drawings/drawing12.xml" ContentType="application/vnd.openxmlformats-officedocument.drawingml.chartshapes+xml"/>
  <Override PartName="/xl/charts/chart11.xml" ContentType="application/vnd.openxmlformats-officedocument.drawingml.chart+xml"/>
  <Override PartName="/xl/drawings/drawing13.xml" ContentType="application/vnd.openxmlformats-officedocument.drawingml.chartshapes+xml"/>
  <Override PartName="/xl/charts/chart12.xml" ContentType="application/vnd.openxmlformats-officedocument.drawingml.chart+xml"/>
  <Override PartName="/xl/drawings/drawing14.xml" ContentType="application/vnd.openxmlformats-officedocument.drawingml.chartshapes+xml"/>
  <Override PartName="/xl/charts/chart13.xml" ContentType="application/vnd.openxmlformats-officedocument.drawingml.chart+xml"/>
  <Override PartName="/xl/drawings/drawing15.xml" ContentType="application/vnd.openxmlformats-officedocument.drawingml.chartshapes+xml"/>
  <Override PartName="/xl/charts/chart14.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24915" windowHeight="12090" activeTab="5"/>
  </bookViews>
  <sheets>
    <sheet name="Klasse" sheetId="1" r:id="rId1"/>
    <sheet name="Meldedaten freiw" sheetId="5" state="hidden" r:id="rId2"/>
    <sheet name="Auswertung Klasse" sheetId="21" r:id="rId3"/>
    <sheet name="Meldedaten" sheetId="4" r:id="rId4"/>
    <sheet name="Auswertung Schule" sheetId="23" r:id="rId5"/>
    <sheet name="Anleitung" sheetId="15" r:id="rId6"/>
    <sheet name="K_Dat" sheetId="22" state="hidden" r:id="rId7"/>
    <sheet name="S_Dat" sheetId="24" state="hidden" r:id="rId8"/>
  </sheets>
  <definedNames>
    <definedName name="_xlnm.Print_Area" localSheetId="0">Klasse!$A$5:$AE$48</definedName>
    <definedName name="_xlnm.Print_Area" localSheetId="3">Meldedaten!$A$3:$D$70</definedName>
    <definedName name="_xlnm.Print_Area" localSheetId="1">'Meldedaten freiw'!$A$3:$D$54</definedName>
    <definedName name="_xlnm.Print_Titles" localSheetId="3">Meldedaten!$3:$4</definedName>
    <definedName name="_xlnm.Print_Titles" localSheetId="1">'Meldedaten freiw'!$3:$4</definedName>
  </definedNames>
  <calcPr calcId="145621"/>
</workbook>
</file>

<file path=xl/calcChain.xml><?xml version="1.0" encoding="utf-8"?>
<calcChain xmlns="http://schemas.openxmlformats.org/spreadsheetml/2006/main">
  <c r="Q43" i="1" l="1"/>
  <c r="R43" i="1"/>
  <c r="S43" i="1"/>
  <c r="T43" i="1"/>
  <c r="U43" i="1"/>
  <c r="Q44" i="1"/>
  <c r="R44" i="1"/>
  <c r="S44" i="1"/>
  <c r="T44" i="1"/>
  <c r="U44" i="1"/>
  <c r="E8" i="21" l="1"/>
  <c r="F8" i="21"/>
  <c r="G8" i="21"/>
  <c r="H8" i="21"/>
  <c r="I8" i="21"/>
  <c r="D8" i="21"/>
  <c r="T8" i="22" l="1"/>
  <c r="U8" i="22"/>
  <c r="V8" i="22"/>
  <c r="W8" i="22"/>
  <c r="X8" i="22"/>
  <c r="S8" i="22"/>
  <c r="F65" i="24" l="1"/>
  <c r="E65" i="24"/>
  <c r="D65" i="24"/>
  <c r="I56" i="24"/>
  <c r="H56" i="24"/>
  <c r="G56" i="24"/>
  <c r="F56" i="24"/>
  <c r="E56" i="24"/>
  <c r="D56" i="24"/>
  <c r="S55" i="24"/>
  <c r="E49" i="24"/>
  <c r="D49" i="24"/>
  <c r="S48" i="24"/>
  <c r="L42" i="24"/>
  <c r="K42" i="24"/>
  <c r="J42" i="24"/>
  <c r="I42" i="24"/>
  <c r="H42" i="24"/>
  <c r="G42" i="24"/>
  <c r="F42" i="24"/>
  <c r="E42" i="24"/>
  <c r="D42" i="24"/>
  <c r="S41" i="24"/>
  <c r="L35" i="24"/>
  <c r="K35" i="24"/>
  <c r="J35" i="24"/>
  <c r="I35" i="24"/>
  <c r="H35" i="24"/>
  <c r="G35" i="24"/>
  <c r="F35" i="24"/>
  <c r="E35" i="24"/>
  <c r="D35" i="24"/>
  <c r="S34" i="24"/>
  <c r="AB28" i="24"/>
  <c r="AA28" i="24"/>
  <c r="Z28" i="24"/>
  <c r="Y28" i="24"/>
  <c r="X28" i="24"/>
  <c r="W28" i="24"/>
  <c r="V28" i="24"/>
  <c r="U28" i="24"/>
  <c r="T28" i="24"/>
  <c r="S28" i="24"/>
  <c r="R28" i="24"/>
  <c r="Q28" i="24"/>
  <c r="P28" i="24"/>
  <c r="O28" i="24"/>
  <c r="N28" i="24"/>
  <c r="M28" i="24"/>
  <c r="L28" i="24"/>
  <c r="K28" i="24"/>
  <c r="J28" i="24"/>
  <c r="I28" i="24"/>
  <c r="H28" i="24"/>
  <c r="G28" i="24"/>
  <c r="F28" i="24"/>
  <c r="E28" i="24"/>
  <c r="D28" i="24"/>
  <c r="C28" i="24"/>
  <c r="A2" i="23"/>
  <c r="E49" i="22"/>
  <c r="L35" i="22"/>
  <c r="C13" i="22" l="1"/>
  <c r="A2" i="21" s="1"/>
  <c r="F65" i="22"/>
  <c r="E65" i="22"/>
  <c r="D65" i="22"/>
  <c r="I56" i="22"/>
  <c r="H56" i="22"/>
  <c r="G56" i="22"/>
  <c r="F56" i="22"/>
  <c r="E56" i="22"/>
  <c r="D56" i="22"/>
  <c r="S55" i="22"/>
  <c r="D49" i="22"/>
  <c r="S48" i="22"/>
  <c r="L42" i="22"/>
  <c r="K42" i="22"/>
  <c r="J42" i="22"/>
  <c r="I42" i="22"/>
  <c r="H42" i="22"/>
  <c r="G42" i="22"/>
  <c r="F42" i="22"/>
  <c r="E42" i="22"/>
  <c r="D42" i="22"/>
  <c r="S41" i="22"/>
  <c r="K35" i="22"/>
  <c r="J35" i="22"/>
  <c r="I35" i="22"/>
  <c r="H35" i="22"/>
  <c r="G35" i="22"/>
  <c r="F35" i="22"/>
  <c r="E35" i="22"/>
  <c r="D35" i="22"/>
  <c r="S34" i="22"/>
  <c r="AB28" i="22"/>
  <c r="AA28" i="22"/>
  <c r="Z28" i="22"/>
  <c r="Y28" i="22"/>
  <c r="X28" i="22"/>
  <c r="W28" i="22"/>
  <c r="V28" i="22"/>
  <c r="U28" i="22"/>
  <c r="T28" i="22"/>
  <c r="S28" i="22"/>
  <c r="R28" i="22"/>
  <c r="Q28" i="22"/>
  <c r="P28" i="22"/>
  <c r="O28" i="22"/>
  <c r="N28" i="22"/>
  <c r="M28" i="22"/>
  <c r="L28" i="22"/>
  <c r="K28" i="22"/>
  <c r="J28" i="22"/>
  <c r="I28" i="22"/>
  <c r="H28" i="22"/>
  <c r="G28" i="22"/>
  <c r="F28" i="22"/>
  <c r="E28" i="22"/>
  <c r="D28" i="22"/>
  <c r="C28" i="22"/>
  <c r="AD14" i="1"/>
  <c r="AE14" i="1" s="1"/>
  <c r="AD15" i="1"/>
  <c r="AE15" i="1" s="1"/>
  <c r="AD16" i="1"/>
  <c r="AE16" i="1" s="1"/>
  <c r="AD17" i="1"/>
  <c r="AE17" i="1" s="1"/>
  <c r="AD18" i="1"/>
  <c r="AE18" i="1" s="1"/>
  <c r="AD19" i="1"/>
  <c r="AE19" i="1" s="1"/>
  <c r="AD20" i="1"/>
  <c r="AE20" i="1" s="1"/>
  <c r="AD21" i="1"/>
  <c r="AE21" i="1" s="1"/>
  <c r="AD22" i="1"/>
  <c r="AE22" i="1" s="1"/>
  <c r="AD23" i="1"/>
  <c r="AE23" i="1" s="1"/>
  <c r="AD24" i="1"/>
  <c r="AE24" i="1" s="1"/>
  <c r="AD25" i="1"/>
  <c r="AE25" i="1" s="1"/>
  <c r="AD26" i="1"/>
  <c r="AE26" i="1" s="1"/>
  <c r="AD27" i="1"/>
  <c r="AE27" i="1" s="1"/>
  <c r="AD28" i="1"/>
  <c r="AE28" i="1" s="1"/>
  <c r="AD29" i="1"/>
  <c r="AE29" i="1" s="1"/>
  <c r="AD30" i="1"/>
  <c r="AE30" i="1" s="1"/>
  <c r="AD31" i="1"/>
  <c r="AE31" i="1" s="1"/>
  <c r="AD32" i="1"/>
  <c r="AE32" i="1" s="1"/>
  <c r="AD33" i="1"/>
  <c r="AE33" i="1" s="1"/>
  <c r="AD34" i="1"/>
  <c r="AE34" i="1" s="1"/>
  <c r="AD35" i="1"/>
  <c r="AE35" i="1" s="1"/>
  <c r="AD36" i="1"/>
  <c r="AE36" i="1" s="1"/>
  <c r="AD37" i="1"/>
  <c r="AE37" i="1" s="1"/>
  <c r="AD38" i="1"/>
  <c r="AE38" i="1" s="1"/>
  <c r="AD39" i="1"/>
  <c r="AE39" i="1" s="1"/>
  <c r="AD40" i="1"/>
  <c r="AE40" i="1" s="1"/>
  <c r="AD41" i="1"/>
  <c r="AE41" i="1" s="1"/>
  <c r="AD42" i="1"/>
  <c r="AE42" i="1" s="1"/>
  <c r="AD13" i="1"/>
  <c r="AE13" i="1" s="1"/>
  <c r="A5" i="1" l="1"/>
  <c r="I47" i="1" l="1"/>
  <c r="J47" i="1"/>
  <c r="K47" i="1"/>
  <c r="L47" i="1"/>
  <c r="M47" i="1"/>
  <c r="F14" i="4" s="1"/>
  <c r="H47" i="1"/>
  <c r="D14" i="4" l="1"/>
  <c r="X4" i="24" s="1"/>
  <c r="X4" i="22"/>
  <c r="L43" i="1"/>
  <c r="F34" i="4" s="1"/>
  <c r="K24" i="22" s="1"/>
  <c r="M43" i="1"/>
  <c r="N43" i="1"/>
  <c r="O43" i="1"/>
  <c r="P43" i="1"/>
  <c r="F38" i="4" s="1"/>
  <c r="O24" i="22" s="1"/>
  <c r="F39" i="4"/>
  <c r="P24" i="22" s="1"/>
  <c r="V43" i="1"/>
  <c r="W43" i="1"/>
  <c r="X43" i="1"/>
  <c r="Y43" i="1"/>
  <c r="Z43" i="1"/>
  <c r="F48" i="4" s="1"/>
  <c r="Y24" i="22" s="1"/>
  <c r="AA43" i="1"/>
  <c r="F49" i="4" s="1"/>
  <c r="AB43" i="1"/>
  <c r="F50" i="4" s="1"/>
  <c r="D49" i="4" l="1"/>
  <c r="Z24" i="24" s="1"/>
  <c r="Z24" i="22"/>
  <c r="S49" i="22" s="1"/>
  <c r="D50" i="4"/>
  <c r="AA24" i="24" s="1"/>
  <c r="AA24" i="22"/>
  <c r="I8" i="23"/>
  <c r="X8" i="24"/>
  <c r="I10" i="23" s="1"/>
  <c r="D34" i="4"/>
  <c r="K24" i="24" s="1"/>
  <c r="D39" i="4"/>
  <c r="P24" i="24" s="1"/>
  <c r="D38" i="4"/>
  <c r="O24" i="24" s="1"/>
  <c r="D48" i="4"/>
  <c r="Y24" i="24" s="1"/>
  <c r="N47" i="1"/>
  <c r="F10" i="4"/>
  <c r="T4" i="22" s="1"/>
  <c r="F11" i="4"/>
  <c r="U4" i="22" s="1"/>
  <c r="F12" i="4"/>
  <c r="V4" i="22" s="1"/>
  <c r="F13" i="4"/>
  <c r="W4" i="22" s="1"/>
  <c r="F9" i="4"/>
  <c r="S4" i="22" s="1"/>
  <c r="Y4" i="22" l="1"/>
  <c r="I10" i="21" s="1"/>
  <c r="S49" i="24"/>
  <c r="E43" i="1"/>
  <c r="F27" i="4" s="1"/>
  <c r="D24" i="22" s="1"/>
  <c r="F43" i="1"/>
  <c r="F28" i="4" s="1"/>
  <c r="E24" i="22" s="1"/>
  <c r="G43" i="1"/>
  <c r="F29" i="4" s="1"/>
  <c r="F24" i="22" s="1"/>
  <c r="H43" i="1"/>
  <c r="F30" i="4" s="1"/>
  <c r="G24" i="22" s="1"/>
  <c r="I43" i="1"/>
  <c r="F31" i="4" s="1"/>
  <c r="H24" i="22" s="1"/>
  <c r="J43" i="1"/>
  <c r="F32" i="4" s="1"/>
  <c r="I24" i="22" s="1"/>
  <c r="K43" i="1"/>
  <c r="F33" i="4" s="1"/>
  <c r="J24" i="22" s="1"/>
  <c r="F35" i="4"/>
  <c r="L24" i="22" s="1"/>
  <c r="F36" i="4"/>
  <c r="M24" i="22" s="1"/>
  <c r="F37" i="4"/>
  <c r="N24" i="22" s="1"/>
  <c r="F40" i="4"/>
  <c r="Q24" i="22" s="1"/>
  <c r="F41" i="4"/>
  <c r="R24" i="22" s="1"/>
  <c r="F43" i="4"/>
  <c r="T24" i="22" s="1"/>
  <c r="F24" i="5"/>
  <c r="F26" i="5"/>
  <c r="F44" i="4"/>
  <c r="U24" i="22" s="1"/>
  <c r="F46" i="4"/>
  <c r="W24" i="22" s="1"/>
  <c r="AC43" i="1"/>
  <c r="F30" i="5" l="1"/>
  <c r="F47" i="4"/>
  <c r="X24" i="22" s="1"/>
  <c r="D41" i="4"/>
  <c r="R24" i="24" s="1"/>
  <c r="D35" i="4"/>
  <c r="L24" i="24" s="1"/>
  <c r="D30" i="4"/>
  <c r="G24" i="24" s="1"/>
  <c r="D46" i="4"/>
  <c r="W24" i="24" s="1"/>
  <c r="D40" i="4"/>
  <c r="Q24" i="24" s="1"/>
  <c r="D33" i="4"/>
  <c r="J24" i="24" s="1"/>
  <c r="D29" i="4"/>
  <c r="F24" i="24" s="1"/>
  <c r="F32" i="5"/>
  <c r="F28" i="5"/>
  <c r="F45" i="4"/>
  <c r="V24" i="22" s="1"/>
  <c r="E66" i="22" s="1"/>
  <c r="D43" i="4"/>
  <c r="T24" i="24" s="1"/>
  <c r="D37" i="4"/>
  <c r="N24" i="24" s="1"/>
  <c r="D32" i="4"/>
  <c r="I24" i="24" s="1"/>
  <c r="D28" i="4"/>
  <c r="E24" i="24" s="1"/>
  <c r="F34" i="5"/>
  <c r="D34" i="5" s="1"/>
  <c r="F51" i="4"/>
  <c r="AB24" i="22" s="1"/>
  <c r="S42" i="22" s="1"/>
  <c r="D44" i="4"/>
  <c r="U24" i="24" s="1"/>
  <c r="F22" i="5"/>
  <c r="F42" i="4"/>
  <c r="S24" i="22" s="1"/>
  <c r="F66" i="22" s="1"/>
  <c r="D36" i="4"/>
  <c r="M24" i="24" s="1"/>
  <c r="D31" i="4"/>
  <c r="H24" i="24" s="1"/>
  <c r="D27" i="4"/>
  <c r="D24" i="24" s="1"/>
  <c r="F33" i="5"/>
  <c r="D33" i="5" s="1"/>
  <c r="F31" i="5"/>
  <c r="F29" i="5"/>
  <c r="F27" i="5"/>
  <c r="F25" i="5"/>
  <c r="F23" i="5"/>
  <c r="D43" i="1"/>
  <c r="F26" i="4" s="1"/>
  <c r="C24" i="22" s="1"/>
  <c r="S56" i="22" l="1"/>
  <c r="D66" i="22"/>
  <c r="S35" i="22"/>
  <c r="D51" i="4"/>
  <c r="AB24" i="24" s="1"/>
  <c r="S42" i="24" s="1"/>
  <c r="D42" i="4"/>
  <c r="S24" i="24" s="1"/>
  <c r="S56" i="24" s="1"/>
  <c r="D45" i="4"/>
  <c r="V24" i="24" s="1"/>
  <c r="D47" i="4"/>
  <c r="X24" i="24" s="1"/>
  <c r="E66" i="24" l="1"/>
  <c r="F66" i="24"/>
  <c r="F9" i="5"/>
  <c r="F10" i="5"/>
  <c r="F11" i="5"/>
  <c r="F12" i="5"/>
  <c r="F13" i="5"/>
  <c r="F14" i="5"/>
  <c r="F15" i="5"/>
  <c r="F16" i="5"/>
  <c r="F17" i="5"/>
  <c r="F18" i="5"/>
  <c r="F19" i="5"/>
  <c r="F20" i="5"/>
  <c r="F21" i="5"/>
  <c r="D32" i="5" l="1"/>
  <c r="D31" i="5"/>
  <c r="D30" i="5"/>
  <c r="D29" i="5"/>
  <c r="D28" i="5"/>
  <c r="D27" i="5"/>
  <c r="D26" i="5"/>
  <c r="D25" i="5"/>
  <c r="D24" i="5"/>
  <c r="D23" i="5"/>
  <c r="D22" i="5"/>
  <c r="D21" i="5"/>
  <c r="D20" i="5"/>
  <c r="D19" i="5"/>
  <c r="D18" i="5"/>
  <c r="D17" i="5"/>
  <c r="D16" i="5"/>
  <c r="D15" i="5"/>
  <c r="D14" i="5"/>
  <c r="D13" i="5"/>
  <c r="D12" i="5"/>
  <c r="D11" i="5"/>
  <c r="D10" i="5"/>
  <c r="D9" i="5"/>
  <c r="D8" i="5"/>
  <c r="D7" i="5"/>
  <c r="D26" i="4"/>
  <c r="C24" i="24" s="1"/>
  <c r="D25" i="4"/>
  <c r="D17" i="4"/>
  <c r="D16" i="4"/>
  <c r="D13" i="4"/>
  <c r="W4" i="24" s="1"/>
  <c r="D12" i="4"/>
  <c r="V4" i="24" s="1"/>
  <c r="D11" i="4"/>
  <c r="U4" i="24" s="1"/>
  <c r="D10" i="4"/>
  <c r="T4" i="24" s="1"/>
  <c r="D9" i="4"/>
  <c r="S4" i="24" s="1"/>
  <c r="D8" i="4"/>
  <c r="D7" i="4"/>
  <c r="AD12" i="1"/>
  <c r="H8" i="23" l="1"/>
  <c r="Y4" i="24"/>
  <c r="Z4" i="24" s="1"/>
  <c r="K6" i="23" s="1"/>
  <c r="D8" i="23"/>
  <c r="E8" i="23"/>
  <c r="D66" i="24"/>
  <c r="S35" i="24"/>
  <c r="F8" i="23"/>
  <c r="G8" i="23"/>
  <c r="J48" i="1"/>
  <c r="F20" i="4" s="1"/>
  <c r="H48" i="1"/>
  <c r="K48" i="1"/>
  <c r="F21" i="4" s="1"/>
  <c r="L48" i="1"/>
  <c r="F22" i="4" s="1"/>
  <c r="I48" i="1"/>
  <c r="F19" i="4" s="1"/>
  <c r="M48" i="1"/>
  <c r="F23" i="4" s="1"/>
  <c r="C2" i="1"/>
  <c r="N48" i="1"/>
  <c r="T8" i="24" l="1"/>
  <c r="E10" i="23" s="1"/>
  <c r="S8" i="24"/>
  <c r="D10" i="23" s="1"/>
  <c r="U8" i="24"/>
  <c r="F10" i="23" s="1"/>
  <c r="D23" i="4"/>
  <c r="X5" i="24" s="1"/>
  <c r="X5" i="22"/>
  <c r="D19" i="4"/>
  <c r="T5" i="24" s="1"/>
  <c r="T5" i="22"/>
  <c r="D20" i="4"/>
  <c r="U5" i="24" s="1"/>
  <c r="U5" i="22"/>
  <c r="W8" i="24"/>
  <c r="H10" i="23" s="1"/>
  <c r="D22" i="4"/>
  <c r="W5" i="24" s="1"/>
  <c r="W5" i="22"/>
  <c r="V8" i="24"/>
  <c r="G10" i="23" s="1"/>
  <c r="D21" i="4"/>
  <c r="V5" i="24" s="1"/>
  <c r="V5" i="22"/>
  <c r="F18" i="4"/>
  <c r="P47" i="1"/>
  <c r="F15" i="4" s="1"/>
  <c r="D15" i="4" s="1"/>
  <c r="M44" i="1"/>
  <c r="Y44" i="1"/>
  <c r="AA44" i="1"/>
  <c r="N44" i="1"/>
  <c r="V44" i="1"/>
  <c r="Z44" i="1"/>
  <c r="AB44" i="1"/>
  <c r="O44" i="1"/>
  <c r="W44" i="1"/>
  <c r="L44" i="1"/>
  <c r="P44" i="1"/>
  <c r="X44" i="1"/>
  <c r="AC44" i="1"/>
  <c r="F6" i="4"/>
  <c r="B20" i="22" s="1"/>
  <c r="D22" i="22" s="1"/>
  <c r="E36" i="22" s="1"/>
  <c r="K44" i="1"/>
  <c r="I44" i="1"/>
  <c r="J44" i="1"/>
  <c r="G44" i="1"/>
  <c r="H44" i="1"/>
  <c r="E44" i="1"/>
  <c r="F44" i="1"/>
  <c r="D44" i="1"/>
  <c r="F6" i="5"/>
  <c r="H15" i="21" l="1"/>
  <c r="W9" i="22"/>
  <c r="G15" i="21"/>
  <c r="V9" i="22"/>
  <c r="E15" i="21"/>
  <c r="T9" i="22"/>
  <c r="F15" i="21"/>
  <c r="U9" i="22"/>
  <c r="I15" i="21"/>
  <c r="D18" i="4"/>
  <c r="S5" i="24" s="1"/>
  <c r="S5" i="22"/>
  <c r="V22" i="22"/>
  <c r="H57" i="22" s="1"/>
  <c r="T22" i="22"/>
  <c r="I57" i="22" s="1"/>
  <c r="S22" i="22"/>
  <c r="M22" i="22"/>
  <c r="H22" i="22"/>
  <c r="D57" i="22" s="1"/>
  <c r="E15" i="23"/>
  <c r="S57" i="22"/>
  <c r="C57" i="22" s="1"/>
  <c r="AB22" i="22"/>
  <c r="E50" i="22" s="1"/>
  <c r="S43" i="22"/>
  <c r="C43" i="22" s="1"/>
  <c r="F22" i="22"/>
  <c r="G36" i="22" s="1"/>
  <c r="K22" i="22"/>
  <c r="L22" i="22"/>
  <c r="G43" i="22" s="1"/>
  <c r="C22" i="22"/>
  <c r="D36" i="22" s="1"/>
  <c r="G22" i="22"/>
  <c r="H36" i="22" s="1"/>
  <c r="W22" i="22"/>
  <c r="X22" i="22"/>
  <c r="L36" i="22" s="1"/>
  <c r="P22" i="22"/>
  <c r="E57" i="22" s="1"/>
  <c r="Z22" i="22"/>
  <c r="K36" i="22" s="1"/>
  <c r="AA22" i="22"/>
  <c r="Q22" i="22"/>
  <c r="O22" i="22"/>
  <c r="U22" i="22"/>
  <c r="I36" i="22" s="1"/>
  <c r="H15" i="23"/>
  <c r="S50" i="22"/>
  <c r="C50" i="22" s="1"/>
  <c r="D68" i="22"/>
  <c r="N22" i="22"/>
  <c r="H43" i="22" s="1"/>
  <c r="S36" i="22"/>
  <c r="C36" i="22" s="1"/>
  <c r="F68" i="22"/>
  <c r="I22" i="22"/>
  <c r="D43" i="22" s="1"/>
  <c r="Y22" i="22"/>
  <c r="J36" i="22" s="1"/>
  <c r="J22" i="22"/>
  <c r="E43" i="22" s="1"/>
  <c r="R22" i="22"/>
  <c r="L43" i="22" s="1"/>
  <c r="E68" i="22"/>
  <c r="E22" i="22"/>
  <c r="F36" i="22" s="1"/>
  <c r="G15" i="23"/>
  <c r="F15" i="23"/>
  <c r="I15" i="23"/>
  <c r="F43" i="22"/>
  <c r="D10" i="21"/>
  <c r="E10" i="21"/>
  <c r="H10" i="21"/>
  <c r="Z4" i="22"/>
  <c r="K6" i="21" s="1"/>
  <c r="F10" i="21"/>
  <c r="G10" i="21"/>
  <c r="D6" i="4"/>
  <c r="B20" i="24" s="1"/>
  <c r="D6" i="5"/>
  <c r="D15" i="21" l="1"/>
  <c r="S9" i="22"/>
  <c r="I43" i="22"/>
  <c r="K43" i="22"/>
  <c r="J43" i="22"/>
  <c r="F57" i="22"/>
  <c r="O22" i="24"/>
  <c r="J43" i="24" s="1"/>
  <c r="P22" i="24"/>
  <c r="E57" i="24" s="1"/>
  <c r="Z22" i="24"/>
  <c r="D50" i="24" s="1"/>
  <c r="K22" i="24"/>
  <c r="F43" i="24" s="1"/>
  <c r="Y22" i="24"/>
  <c r="K43" i="24" s="1"/>
  <c r="AA22" i="24"/>
  <c r="E50" i="24" s="1"/>
  <c r="S50" i="24"/>
  <c r="C50" i="24" s="1"/>
  <c r="E22" i="24"/>
  <c r="F36" i="24" s="1"/>
  <c r="Q22" i="24"/>
  <c r="F57" i="24" s="1"/>
  <c r="D22" i="24"/>
  <c r="E36" i="24" s="1"/>
  <c r="J22" i="24"/>
  <c r="E43" i="24" s="1"/>
  <c r="U22" i="24"/>
  <c r="I36" i="24" s="1"/>
  <c r="R22" i="24"/>
  <c r="G57" i="24" s="1"/>
  <c r="M22" i="24"/>
  <c r="H43" i="24" s="1"/>
  <c r="T22" i="24"/>
  <c r="I57" i="24" s="1"/>
  <c r="N22" i="24"/>
  <c r="I43" i="24" s="1"/>
  <c r="F22" i="24"/>
  <c r="G36" i="24" s="1"/>
  <c r="H22" i="24"/>
  <c r="D57" i="24" s="1"/>
  <c r="W22" i="24"/>
  <c r="K36" i="24" s="1"/>
  <c r="G22" i="24"/>
  <c r="H36" i="24" s="1"/>
  <c r="L22" i="24"/>
  <c r="G43" i="24" s="1"/>
  <c r="I22" i="24"/>
  <c r="D43" i="24" s="1"/>
  <c r="S43" i="24"/>
  <c r="C43" i="24" s="1"/>
  <c r="S22" i="24"/>
  <c r="H57" i="24" s="1"/>
  <c r="E68" i="24"/>
  <c r="AB22" i="24"/>
  <c r="L43" i="24" s="1"/>
  <c r="V22" i="24"/>
  <c r="J36" i="24" s="1"/>
  <c r="S57" i="24"/>
  <c r="C57" i="24" s="1"/>
  <c r="X22" i="24"/>
  <c r="L36" i="24" s="1"/>
  <c r="F68" i="24"/>
  <c r="C22" i="24"/>
  <c r="D36" i="24" s="1"/>
  <c r="D68" i="24"/>
  <c r="S36" i="24"/>
  <c r="C36" i="24" s="1"/>
  <c r="D50" i="22"/>
  <c r="Y5" i="22"/>
  <c r="X9" i="22" s="1"/>
  <c r="G57" i="22"/>
  <c r="Y5" i="24"/>
  <c r="D15" i="23"/>
  <c r="D17" i="21" l="1"/>
  <c r="H17" i="21"/>
  <c r="F17" i="21"/>
  <c r="U9" i="24"/>
  <c r="F17" i="23" s="1"/>
  <c r="W9" i="24"/>
  <c r="H17" i="23" s="1"/>
  <c r="S9" i="24"/>
  <c r="D17" i="23" s="1"/>
  <c r="Z5" i="24"/>
  <c r="K13" i="23" s="1"/>
  <c r="T9" i="24"/>
  <c r="E17" i="23" s="1"/>
  <c r="X9" i="24"/>
  <c r="I17" i="23" s="1"/>
  <c r="V9" i="24"/>
  <c r="G17" i="23" s="1"/>
  <c r="G17" i="21"/>
  <c r="E17" i="21"/>
  <c r="I17" i="21"/>
  <c r="Z5" i="22"/>
  <c r="K13" i="21" s="1"/>
</calcChain>
</file>

<file path=xl/sharedStrings.xml><?xml version="1.0" encoding="utf-8"?>
<sst xmlns="http://schemas.openxmlformats.org/spreadsheetml/2006/main" count="885" uniqueCount="328">
  <si>
    <t>Notenschlüssel</t>
  </si>
  <si>
    <t>ab BE</t>
  </si>
  <si>
    <t>Note</t>
  </si>
  <si>
    <t>Nr.</t>
  </si>
  <si>
    <t>Name</t>
  </si>
  <si>
    <t>erreichte BE</t>
  </si>
  <si>
    <t>Summe der BE</t>
  </si>
  <si>
    <t>Klasse:</t>
  </si>
  <si>
    <t>Teilnehmer:</t>
  </si>
  <si>
    <t>Mittelwert</t>
  </si>
  <si>
    <t>Zusammenstellung der rückmelderelevanten Daten</t>
  </si>
  <si>
    <t>NEBENRECHNUNG</t>
  </si>
  <si>
    <t>Um die Rückmeldedaten der Schule zu erzeugen, können in den grün umrandeten Bereich die Ergebnisse weiterer Klassen kopiert werden bzw. von Hand ergänzt werden.
Gelben Bereich einer anderen Datei (Klasse) markieren, kopieren und im grünen Bereich als Werte (Inhalt) einfügen.</t>
  </si>
  <si>
    <t>Rückmeldedaten</t>
  </si>
  <si>
    <t>ê</t>
  </si>
  <si>
    <t>1.</t>
  </si>
  <si>
    <t>Allgemeine Angaben</t>
  </si>
  <si>
    <t>diese Kl.</t>
  </si>
  <si>
    <t>Kl. 2</t>
  </si>
  <si>
    <t>Kl. 3</t>
  </si>
  <si>
    <t>Kl. 4</t>
  </si>
  <si>
    <t>Kl. 5</t>
  </si>
  <si>
    <t>2.</t>
  </si>
  <si>
    <r>
      <t xml:space="preserve">Anzahl erteilter Halbjahresnoten der </t>
    </r>
    <r>
      <rPr>
        <b/>
        <sz val="11"/>
        <color theme="1"/>
        <rFont val="Calibri"/>
        <family val="2"/>
        <scheme val="minor"/>
      </rPr>
      <t>Teilnehmer</t>
    </r>
    <r>
      <rPr>
        <sz val="11"/>
        <color theme="1"/>
        <rFont val="Calibri"/>
        <family val="2"/>
        <scheme val="minor"/>
      </rPr>
      <t xml:space="preserve"> im Schuljahrgang 6 </t>
    </r>
  </si>
  <si>
    <r>
      <t xml:space="preserve">Anzahl Noten der </t>
    </r>
    <r>
      <rPr>
        <b/>
        <sz val="11"/>
        <color theme="1"/>
        <rFont val="Calibri"/>
        <family val="2"/>
        <scheme val="minor"/>
      </rPr>
      <t>Teilnehmer</t>
    </r>
    <r>
      <rPr>
        <sz val="11"/>
        <color theme="1"/>
        <rFont val="Calibri"/>
        <family val="2"/>
        <scheme val="minor"/>
      </rPr>
      <t xml:space="preserve"> in der zentralen Klassenarbeit</t>
    </r>
  </si>
  <si>
    <r>
      <t xml:space="preserve">Anzahl der </t>
    </r>
    <r>
      <rPr>
        <b/>
        <sz val="11"/>
        <rFont val="Calibri"/>
        <family val="2"/>
        <scheme val="minor"/>
      </rPr>
      <t>Teilnehmer</t>
    </r>
    <r>
      <rPr>
        <sz val="11"/>
        <rFont val="Calibri"/>
        <family val="2"/>
        <scheme val="minor"/>
      </rPr>
      <t xml:space="preserve"> der Schule</t>
    </r>
  </si>
  <si>
    <r>
      <t xml:space="preserve">Ergebnisse der Aufgaben
</t>
    </r>
    <r>
      <rPr>
        <b/>
        <sz val="10"/>
        <color theme="1"/>
        <rFont val="Calibri"/>
        <family val="2"/>
        <scheme val="minor"/>
      </rPr>
      <t>(Einzutragen ist jeweils die Summe der erreichten Bewertungseinheiten aller Teilnehmer der Schule)</t>
    </r>
  </si>
  <si>
    <t>ZKA 6 - Mathematik - Sekundarschule       Rückmeldedaten</t>
  </si>
  <si>
    <t>3.</t>
  </si>
  <si>
    <t>*Nachfolgende Einschätzungen bitte online ergänzen.</t>
  </si>
  <si>
    <t xml:space="preserve">Die Aufgaben sind in ihrer Gesamtheit für das Abschlussniveau am Ende des 6. Schuljahrgangs repräsentativ.
</t>
  </si>
  <si>
    <t xml:space="preserve">Die Aufgaben sind mit Blick auf die inhaltsbezogenen mathematischen Kompetenzen ausgewogen.
</t>
  </si>
  <si>
    <t xml:space="preserve">Der Anteil innermathematischer Aufgaben ist ausgewogen.
</t>
  </si>
  <si>
    <t xml:space="preserve">Die außermathematischen Anwendungsbezüge sind ausreichend.
</t>
  </si>
  <si>
    <t xml:space="preserve">Die Aufgaben der Arbeit sind verständlich.
</t>
  </si>
  <si>
    <t xml:space="preserve">Der Anteil von Aufgaben, die aus dem Unterricht vertraut sind, ist zu gering.
</t>
  </si>
  <si>
    <t xml:space="preserve">Der Anteil von Aufgabenteilen, die eine Begründung, Beschreibung oder Beurteilung erfordern, ist zu groß.
</t>
  </si>
  <si>
    <t xml:space="preserve">Der Anteil der Anforderungen im Anforderungsbereich III ist zu groß.
</t>
  </si>
  <si>
    <t xml:space="preserve">Der Anteil der Anforderungen im Anforderungsbereich I ist zu gering.
</t>
  </si>
  <si>
    <t>Haben Sie die Auswertungshilfe in elektronischer Form (EXCEL) verwendet.</t>
  </si>
  <si>
    <t xml:space="preserve">Welchen Bewertungsschlüssel haben Sie an Ihrer Schule verwendet?
</t>
  </si>
  <si>
    <r>
      <t xml:space="preserve">Die folgenden Aussagen beziehen sich auf die Arbeit als Ganzes.
</t>
    </r>
    <r>
      <rPr>
        <b/>
        <sz val="9"/>
        <color theme="1"/>
        <rFont val="Calibri"/>
        <family val="2"/>
        <scheme val="minor"/>
      </rPr>
      <t>Bitte kreuzen Sie bei jeder Aussage die für Ihre Schule zutreffende Antwortmöglichkeit an.</t>
    </r>
  </si>
  <si>
    <t>Hier können Sie Hinweise zur elektronischen Auswertungshilfe (EXCEL) ergänzen.</t>
  </si>
  <si>
    <r>
      <t xml:space="preserve">stimmt genau  </t>
    </r>
    <r>
      <rPr>
        <sz val="11"/>
        <color theme="1"/>
        <rFont val="Wingdings"/>
        <charset val="2"/>
      </rPr>
      <t>o o o o</t>
    </r>
    <r>
      <rPr>
        <sz val="11"/>
        <color theme="1"/>
        <rFont val="Calibri"/>
        <family val="2"/>
        <scheme val="minor"/>
      </rPr>
      <t xml:space="preserve">  stimmt gar nicht</t>
    </r>
  </si>
  <si>
    <t>erreichbare BE</t>
  </si>
  <si>
    <t>Aufgabe 1</t>
  </si>
  <si>
    <t>Aufgabe 2</t>
  </si>
  <si>
    <t>Aufgabe 3</t>
  </si>
  <si>
    <t>Aufgabe 5</t>
  </si>
  <si>
    <t>a)</t>
  </si>
  <si>
    <t>b)</t>
  </si>
  <si>
    <t>c)</t>
  </si>
  <si>
    <t>d)</t>
  </si>
  <si>
    <t>e)</t>
  </si>
  <si>
    <t>f)</t>
  </si>
  <si>
    <t>g)</t>
  </si>
  <si>
    <t>h)</t>
  </si>
  <si>
    <t>i)</t>
  </si>
  <si>
    <t>j)</t>
  </si>
  <si>
    <t>k)</t>
  </si>
  <si>
    <t>l)</t>
  </si>
  <si>
    <r>
      <t xml:space="preserve">                          ja      </t>
    </r>
    <r>
      <rPr>
        <sz val="11"/>
        <color theme="1"/>
        <rFont val="Wingdings"/>
        <charset val="2"/>
      </rPr>
      <t xml:space="preserve">o o </t>
    </r>
    <r>
      <rPr>
        <sz val="11"/>
        <color theme="1"/>
        <rFont val="Calibri"/>
        <family val="2"/>
        <scheme val="minor"/>
      </rPr>
      <t>nein</t>
    </r>
  </si>
  <si>
    <t>Bitte ergänzen Sie die Rückmeldung der erreichten BE um folgende weitere Angaben und die Einschätzung der zentralen Klassenarbeit durch die Lehrkräfte der Schule.*</t>
  </si>
  <si>
    <t>Hier haben Sie die Möglichkeit zu einer kurzen verbalen Einschätzung.</t>
  </si>
  <si>
    <r>
      <t xml:space="preserve">Landesvorgabe  </t>
    </r>
    <r>
      <rPr>
        <sz val="11"/>
        <color theme="1"/>
        <rFont val="Wingdings"/>
        <charset val="2"/>
      </rPr>
      <t>o o</t>
    </r>
    <r>
      <rPr>
        <sz val="11"/>
        <color theme="1"/>
        <rFont val="Calibri"/>
        <family val="2"/>
        <scheme val="minor"/>
      </rPr>
      <t xml:space="preserve">  schulspezifischer Bew.schl.</t>
    </r>
  </si>
  <si>
    <t>I</t>
  </si>
  <si>
    <t>II</t>
  </si>
  <si>
    <t>III</t>
  </si>
  <si>
    <t>1b</t>
  </si>
  <si>
    <t>1c</t>
  </si>
  <si>
    <t>1e</t>
  </si>
  <si>
    <t>2a</t>
  </si>
  <si>
    <t>2b</t>
  </si>
  <si>
    <t>5b</t>
  </si>
  <si>
    <t>1c
AFB I</t>
  </si>
  <si>
    <t>1e
AFB II</t>
  </si>
  <si>
    <t>2a
AFB I</t>
  </si>
  <si>
    <t>2d
AFB III</t>
  </si>
  <si>
    <t>5b
AFB II</t>
  </si>
  <si>
    <t xml:space="preserve">Die Daterückmeldung in diesem Schuljahr ist nicht obligatorisch. Wird sind dennoch dankbar für die Rückmeldung Ihrer Daten. Sie erreichen das entsprechende Formular durch Eingabe der per E-Mail zugesandten TAN unter www.evaluation.sachsen-anhalt.de
</t>
  </si>
  <si>
    <t>1a-1 · gebrochene Zahlen addieren</t>
  </si>
  <si>
    <t>1a-2 · Größenangaben subtrahieren</t>
  </si>
  <si>
    <t>1b · Bruch angeben</t>
  </si>
  <si>
    <t>1c · Ergebnis überprüfen</t>
  </si>
  <si>
    <t>1d · Formulierung übersetzen</t>
  </si>
  <si>
    <t>1e · Anzahl ableiten</t>
  </si>
  <si>
    <t>1f-1 · Koordinaten ablesen</t>
  </si>
  <si>
    <t>1f-2 · Größe eines Winkels messen</t>
  </si>
  <si>
    <t>1g · parallele Geraden zeichnen</t>
  </si>
  <si>
    <t>2a · Planfigur anfertigen</t>
  </si>
  <si>
    <t>2b · Dreieck klassifizieren</t>
  </si>
  <si>
    <t>2c · Dreieck konstruieren</t>
  </si>
  <si>
    <t>2d · Aussage begründen</t>
  </si>
  <si>
    <t>3a · Flächeninhalt berechnen</t>
  </si>
  <si>
    <t>3b-1 · Aussage bewerten</t>
  </si>
  <si>
    <t>3b-2 · Aussage bewerten</t>
  </si>
  <si>
    <t>3c · Summe der Kantenlänge berechnen</t>
  </si>
  <si>
    <t>3d · Volumen schlussfolgern</t>
  </si>
  <si>
    <t>4b · direkt proportionale Zuordnung begründen</t>
  </si>
  <si>
    <t>4c-1 · Weg ermitteln</t>
  </si>
  <si>
    <t>4c-2 · Zeitpunkt ermitteln</t>
  </si>
  <si>
    <t>5a · Informationen entnehmen</t>
  </si>
  <si>
    <t>5b · Informationen entnehmen und anwenden</t>
  </si>
  <si>
    <t>5c · Summe interpretieren</t>
  </si>
  <si>
    <t>4a-1 · Informationen entnehmen – 1. Ergänzung</t>
  </si>
  <si>
    <t>4a-2 · Informationen entnehmen – 2. Ergänzung</t>
  </si>
  <si>
    <t>1g(1)</t>
  </si>
  <si>
    <t>1g(2)</t>
  </si>
  <si>
    <t>1f</t>
  </si>
  <si>
    <t>3b</t>
  </si>
  <si>
    <t>Anzahl
berechnen</t>
  </si>
  <si>
    <t>Darstellung
identifizieren</t>
  </si>
  <si>
    <t>1. Information
entnehmen</t>
  </si>
  <si>
    <t>2. Information
entnehmen</t>
  </si>
  <si>
    <t>Monat
nennen</t>
  </si>
  <si>
    <t>HJN</t>
  </si>
  <si>
    <t>Anteil einer
Größe
ermitteln</t>
  </si>
  <si>
    <t>1b
AFB I</t>
  </si>
  <si>
    <t>1f
AFB II</t>
  </si>
  <si>
    <t>1g(1)
AFB I</t>
  </si>
  <si>
    <t>2b
AFB I</t>
  </si>
  <si>
    <t>Halbjahresnote 1</t>
  </si>
  <si>
    <t>Halbjahresnote 2</t>
  </si>
  <si>
    <t>Halbjahresnote 3</t>
  </si>
  <si>
    <t>Halbjahresnote 4</t>
  </si>
  <si>
    <t>Halbjahresnote 5</t>
  </si>
  <si>
    <t>Halbjahresnote 6</t>
  </si>
  <si>
    <t>Ergebnisse in den Aufgaben</t>
  </si>
  <si>
    <t>Anteil einer Größe ermitteln</t>
  </si>
  <si>
    <t>Anzahl berechnen</t>
  </si>
  <si>
    <t>Darstellung identifizieren</t>
  </si>
  <si>
    <t>1. Information entnehmen</t>
  </si>
  <si>
    <t>2. Information entnehmen</t>
  </si>
  <si>
    <t>Monat nennen</t>
  </si>
  <si>
    <t xml:space="preserve">Nachfolgende Daten werden (schulweise, nicht klassenweise) online durch das LISA erfasst. Durch Eingabe der der Schule zugesandten TAN unter www.evaluation.sachsen-anhalt.de erreichen Sie das entsprechende Formular.
</t>
  </si>
  <si>
    <r>
      <t xml:space="preserve">Bitte </t>
    </r>
    <r>
      <rPr>
        <b/>
        <sz val="11"/>
        <color rgb="FFFF3300"/>
        <rFont val="Calibri"/>
        <family val="2"/>
        <scheme val="minor"/>
      </rPr>
      <t>nur Schülerinnen und</t>
    </r>
    <r>
      <rPr>
        <b/>
        <sz val="11"/>
        <color theme="8"/>
        <rFont val="Calibri"/>
        <family val="2"/>
        <scheme val="minor"/>
      </rPr>
      <t xml:space="preserve">
</t>
    </r>
    <r>
      <rPr>
        <b/>
        <sz val="11"/>
        <color rgb="FFFF3300"/>
        <rFont val="Calibri"/>
        <family val="2"/>
        <scheme val="minor"/>
      </rPr>
      <t>Schüler</t>
    </r>
    <r>
      <rPr>
        <b/>
        <sz val="11"/>
        <color theme="8"/>
        <rFont val="Calibri"/>
        <family val="2"/>
        <scheme val="minor"/>
      </rPr>
      <t xml:space="preserve"> erfassen , die ziel-
gleich unterrichtet wurden 
und für die keine quantitativ 
reduzierte oder anderweitig
adaptierte Aufgabenstellung
verwendet wurde. </t>
    </r>
  </si>
  <si>
    <t xml:space="preserve">  erreichte BE</t>
  </si>
  <si>
    <t xml:space="preserve">Note </t>
  </si>
  <si>
    <t xml:space="preserve">Noten der ZKA </t>
  </si>
  <si>
    <t xml:space="preserve">Halbjahresnoten </t>
  </si>
  <si>
    <t>̶</t>
  </si>
  <si>
    <r>
      <t xml:space="preserve">Bitte tragen Sie Ihre Daten in die
</t>
    </r>
    <r>
      <rPr>
        <b/>
        <sz val="12"/>
        <color rgb="FFFF0000"/>
        <rFont val="Calibri"/>
        <family val="2"/>
        <scheme val="minor"/>
      </rPr>
      <t>rot umrandeten Bereiche</t>
    </r>
    <r>
      <rPr>
        <b/>
        <sz val="12"/>
        <color theme="1"/>
        <rFont val="Calibri"/>
        <family val="2"/>
        <scheme val="minor"/>
      </rPr>
      <t xml:space="preserve"> ein.</t>
    </r>
  </si>
  <si>
    <t>Koordinaten eines Punktes angeben</t>
  </si>
  <si>
    <t>SuS ohne HJN</t>
  </si>
  <si>
    <r>
      <rPr>
        <sz val="11"/>
        <color rgb="FF0070C0"/>
        <rFont val="Calibri"/>
        <family val="2"/>
        <scheme val="minor"/>
      </rPr>
      <t xml:space="preserve">ggf. Teilnehmer ohne Halbjahresnote </t>
    </r>
    <r>
      <rPr>
        <b/>
        <sz val="11"/>
        <color rgb="FF0070C0"/>
        <rFont val="Calibri"/>
        <family val="2"/>
        <scheme val="minor"/>
      </rPr>
      <t>(bitte Richtigkeit prüfen!)</t>
    </r>
  </si>
  <si>
    <t>Klassenarbeitsnote 1</t>
  </si>
  <si>
    <t>Klassenarbeitsnote 2</t>
  </si>
  <si>
    <t>Klassenarbeitsnote 3</t>
  </si>
  <si>
    <t>Klassenarbeitsnote 4</t>
  </si>
  <si>
    <t>Klassenarbeitsnote 5</t>
  </si>
  <si>
    <t>Klassenarbeitsnote 6</t>
  </si>
  <si>
    <t xml:space="preserve">  Note</t>
  </si>
  <si>
    <t>ggT zweier Zahlen ermitteln</t>
  </si>
  <si>
    <t>Mittelsenkrechte zeichnen</t>
  </si>
  <si>
    <t>Schlussfolgerung</t>
  </si>
  <si>
    <t>Monate angeben</t>
  </si>
  <si>
    <t>Aussage begründen</t>
  </si>
  <si>
    <t>2c</t>
  </si>
  <si>
    <t>2d</t>
  </si>
  <si>
    <t>5d</t>
  </si>
  <si>
    <t>2a • Mittelsenkrechte zeichnen</t>
  </si>
  <si>
    <t>2c
AFB II</t>
  </si>
  <si>
    <t>3b
AFB II</t>
  </si>
  <si>
    <t>5d
AFB III</t>
  </si>
  <si>
    <t>ggT zweier
Zahlen
ermitteln</t>
  </si>
  <si>
    <t>Mittel-
senkrechte
zeichnen</t>
  </si>
  <si>
    <t>Schluss-
folgerung</t>
  </si>
  <si>
    <t>Monate
angeben</t>
  </si>
  <si>
    <t>Aussage
begründen</t>
  </si>
  <si>
    <t>Größenangabe umrechnen</t>
  </si>
  <si>
    <t>gebrochene Zahlen multiplizieren und subtrahieren</t>
  </si>
  <si>
    <t>gebrochene Zahlen multiplizieren</t>
  </si>
  <si>
    <t>ZG</t>
  </si>
  <si>
    <t>vom arithmetischen Mittel auf Zahl schließen</t>
  </si>
  <si>
    <t>Größe der Innenwinkel schlussfolgern</t>
  </si>
  <si>
    <t>Flächeninhalt Quadrat berechnen</t>
  </si>
  <si>
    <t>Beziehung zwischen Würfel und Quader</t>
  </si>
  <si>
    <t>DZ</t>
  </si>
  <si>
    <t>RF</t>
  </si>
  <si>
    <t>Punkt ergänzen</t>
  </si>
  <si>
    <t>Gleichheit der Flächeninhalte begründen</t>
  </si>
  <si>
    <t>Aufgabe 4</t>
  </si>
  <si>
    <t>Ansatz zur Untersuchung</t>
  </si>
  <si>
    <t>Lösungen veranschaulichen</t>
  </si>
  <si>
    <t>Dauer ermitteln</t>
  </si>
  <si>
    <t>Vorgehen veranschaulichen</t>
  </si>
  <si>
    <t>ZF</t>
  </si>
  <si>
    <t>Höhe ermitteln</t>
  </si>
  <si>
    <t>1a</t>
  </si>
  <si>
    <t>3a-1</t>
  </si>
  <si>
    <t>3a-2</t>
  </si>
  <si>
    <t>3c</t>
  </si>
  <si>
    <t>3d</t>
  </si>
  <si>
    <t>4a-1</t>
  </si>
  <si>
    <t>4a-2</t>
  </si>
  <si>
    <t>4b</t>
  </si>
  <si>
    <t>5a</t>
  </si>
  <si>
    <t>5c-1</t>
  </si>
  <si>
    <t>5c-2</t>
  </si>
  <si>
    <t>1d(1)</t>
  </si>
  <si>
    <t>1d(2)</t>
  </si>
  <si>
    <t>1a • Anteil einer Größe ermitteln</t>
  </si>
  <si>
    <t>1b • Größenangabe umrechnen</t>
  </si>
  <si>
    <t>1c • ggT zweier Zahlen ermitteln</t>
  </si>
  <si>
    <t>1d (1) • gebrochene Zahlen multiplizieren und subtrahieren</t>
  </si>
  <si>
    <t>1d (2) • gebrochene Zahlen multiplizieren</t>
  </si>
  <si>
    <t>1e • vom arithmetischen Mittel auf Zahl schließen</t>
  </si>
  <si>
    <t>1f • Größe der Innenwinkel schlussfolgern</t>
  </si>
  <si>
    <t>1g (1) • Flächeninhalt Quadrat berechnen</t>
  </si>
  <si>
    <t>1g (2) • Beziehung zwischen Würfel und Quader</t>
  </si>
  <si>
    <t>2b • Koordinaten eines Punktes angeben</t>
  </si>
  <si>
    <t>2c • Punkt ergänzen</t>
  </si>
  <si>
    <t>2d • Gleichheit der Flächeninhalte begründen</t>
  </si>
  <si>
    <t>3a-1 • 1. Information entnehmen</t>
  </si>
  <si>
    <t>3a-2 • 2. Information entnehmen</t>
  </si>
  <si>
    <t>3b • Monate angeben</t>
  </si>
  <si>
    <t>3c • Monat nennen</t>
  </si>
  <si>
    <t>3d • Aussage begründen</t>
  </si>
  <si>
    <t>4a-1 • Ansatz zur Untersuchung</t>
  </si>
  <si>
    <t>4a-2 • Schlussfolgerung</t>
  </si>
  <si>
    <t>4b • Lösungen veranschaulichen</t>
  </si>
  <si>
    <t>5a • Anzahl berechnen</t>
  </si>
  <si>
    <t>5b • Darstellung identifizieren</t>
  </si>
  <si>
    <t>5c-1 • Dauer ermitteln</t>
  </si>
  <si>
    <t>5c-2 • Vorgehen veranschaulichen</t>
  </si>
  <si>
    <t>5d • Höhe ermitteln</t>
  </si>
  <si>
    <t>absolut</t>
  </si>
  <si>
    <t>Ggf. fehlende Prozent-
sätze zu 100% durch 
Rundungen bedingt.</t>
  </si>
  <si>
    <t>prozentual</t>
  </si>
  <si>
    <t>Legende</t>
  </si>
  <si>
    <t>Zahlen und Größen (ZG)</t>
  </si>
  <si>
    <t>Raum und Form (RF)</t>
  </si>
  <si>
    <t>Daten und Zufall (DZ)</t>
  </si>
  <si>
    <t>Zuordnungen und Funktionen (ZF)</t>
  </si>
  <si>
    <t>Tabellen Noten</t>
  </si>
  <si>
    <t>Durchschnitt</t>
  </si>
  <si>
    <t>SZ</t>
  </si>
  <si>
    <t>Halbjahresnote</t>
  </si>
  <si>
    <t>Note in der ZKA</t>
  </si>
  <si>
    <t>Daten zu den Aufgaben</t>
  </si>
  <si>
    <t>prozessbezogene Kompetenz</t>
  </si>
  <si>
    <t>Matchcode</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</si>
  <si>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</si>
  <si>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</si>
  <si>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</si>
  <si>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</si>
  <si>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</si>
  <si>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</si>
  <si>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</si>
  <si>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</si>
  <si>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</si>
  <si>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</si>
  <si>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</si>
  <si>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</si>
  <si>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</si>
  <si>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</si>
  <si>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</si>
  <si>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</si>
  <si>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</si>
  <si>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</si>
  <si>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</si>
  <si>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</si>
  <si>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</si>
  <si>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</si>
  <si>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</si>
  <si>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</si>
  <si>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</si>
  <si>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</si>
  <si>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Kompetenzbereich</t>
  </si>
  <si>
    <t>Anforderungsbereich</t>
  </si>
  <si>
    <t>Aufgabe</t>
  </si>
  <si>
    <t>1a
AFB I</t>
  </si>
  <si>
    <t>1d(2)
AFB I</t>
  </si>
  <si>
    <t>3a-1
AFB I</t>
  </si>
  <si>
    <t>3a-2
AFB I</t>
  </si>
  <si>
    <t>4b
AFB III</t>
  </si>
  <si>
    <t>5a
AFB II</t>
  </si>
  <si>
    <t>Erfüllungsprozentsatz</t>
  </si>
  <si>
    <t>Daten zu inhaltsbezogenen Kompetenzen</t>
  </si>
  <si>
    <t>Zahlen und Größen</t>
  </si>
  <si>
    <t>Zahlen
und
Größen</t>
  </si>
  <si>
    <t>gesamt</t>
  </si>
  <si>
    <t>Erfüllungsprozent</t>
  </si>
  <si>
    <t>Raum und Form</t>
  </si>
  <si>
    <t>Raum
und
Form</t>
  </si>
  <si>
    <t>Koordinaten
eines
Punktes
angeben</t>
  </si>
  <si>
    <t>Zuordnungen und Funktionen</t>
  </si>
  <si>
    <t>Zuordnungen 
und
Funktionen</t>
  </si>
  <si>
    <t>Daten und Zufall</t>
  </si>
  <si>
    <t>Daten 
und
Zufall</t>
  </si>
  <si>
    <t>Daten zu Anforderungsbereichen</t>
  </si>
  <si>
    <t>AFB I</t>
  </si>
  <si>
    <t>AFB II</t>
  </si>
  <si>
    <t>AFB III</t>
  </si>
  <si>
    <t>1d(1)
AFB I</t>
  </si>
  <si>
    <t>1g(2)
AFB II</t>
  </si>
  <si>
    <t>3c
AFB III</t>
  </si>
  <si>
    <t>3d
AFB III</t>
  </si>
  <si>
    <t>4a-1
AFB II</t>
  </si>
  <si>
    <t>4a-2
AFB II</t>
  </si>
  <si>
    <t>5c-1
AFB II</t>
  </si>
  <si>
    <t>5c-2
AFB II</t>
  </si>
  <si>
    <t>Größenangabe
umrechnen</t>
  </si>
  <si>
    <t>gebrochene
Zahlen
multiplizieren</t>
  </si>
  <si>
    <t>vom
arithmetischen
Mittel auf
Zahl schließen</t>
  </si>
  <si>
    <t>Größe der
Innenwinkel
schluss-
folgern</t>
  </si>
  <si>
    <t>Flächeninhalt
Quadrat
berechnen</t>
  </si>
  <si>
    <t>Beziehung
zwischen
Würfel und
Quader</t>
  </si>
  <si>
    <t>Punkt
ergänzen</t>
  </si>
  <si>
    <t>Gleichheit
der Flächen-
inhalte begründen</t>
  </si>
  <si>
    <t>Dauer
ermitteln</t>
  </si>
  <si>
    <t>Höhe
ermitteln</t>
  </si>
  <si>
    <t>Vorgehen
veranschaulichen</t>
  </si>
  <si>
    <t>Lösungen
veranschaulichen</t>
  </si>
  <si>
    <t>Ansatz zur
Untersuchung</t>
  </si>
  <si>
    <t>gebrochene
Zahlen multi-
plizieren und
subtrahieren</t>
  </si>
  <si>
    <t>vom arithme-
tischen Mittel
auf Zahl schließen</t>
  </si>
  <si>
    <t>Lösungen
veranschau-
lichen</t>
  </si>
  <si>
    <t>Schulauswertung</t>
  </si>
  <si>
    <t>AFB:</t>
  </si>
  <si>
    <t>Erfüllungsprozentsätze</t>
  </si>
  <si>
    <t>Zentrale Klassenarbeit Schuljahrgang 6
Mathematik 2019</t>
  </si>
  <si>
    <t>Notenverteilung - Halbjahresnoten</t>
  </si>
  <si>
    <t>Notenverteilung - ZKA gesamt</t>
  </si>
  <si>
    <t>Inhaltsbereiche</t>
  </si>
  <si>
    <t>Notenbezogene Auswertung</t>
  </si>
  <si>
    <t>Aufgabenbezogene Auswertung</t>
  </si>
  <si>
    <t>Aufgabenbezogene Auswertung nach Inhaltsbereichen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</si>
</sst>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8" x14ac:knownFonts="1">
    <font>
      <sz val="11"/>
      <color theme="1"/>
      <name val="Calibri"/>
      <family val="2"/>
      <scheme val="minor"/>
    </font>
    <font>
      <sz val="11"/>
      <color rgb="FFFF0000"/>
      <name val="Calibri"/>
      <family val="2"/>
      <scheme val="minor"/>
    </font>
    <font>
      <b/>
      <sz val="10"/>
      <name val="Calibri"/>
      <family val="2"/>
      <scheme val="minor"/>
    </font>
    <font>
      <sz val="10"/>
      <name val="Calibri"/>
      <family val="2"/>
      <scheme val="minor"/>
    </font>
    <font>
      <sz val="11"/>
      <color theme="4"/>
      <name val="Calibri"/>
      <family val="2"/>
      <scheme val="minor"/>
    </font>
    <font>
      <b/>
      <sz val="11"/>
      <color theme="4"/>
      <name val="Calibri"/>
      <family val="2"/>
      <scheme val="minor"/>
    </font>
    <font>
      <sz val="9"/>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2"/>
      <name val="Calibri"/>
      <family val="2"/>
      <scheme val="minor"/>
    </font>
    <font>
      <sz val="10"/>
      <name val="Wingdings"/>
      <charset val="2"/>
    </font>
    <font>
      <sz val="10"/>
      <name val="Arial"/>
      <family val="2"/>
    </font>
    <font>
      <sz val="11"/>
      <name val="Calibri"/>
      <family val="2"/>
      <scheme val="minor"/>
    </font>
    <font>
      <b/>
      <sz val="9"/>
      <color theme="1"/>
      <name val="Calibri"/>
      <family val="2"/>
      <scheme val="minor"/>
    </font>
    <font>
      <sz val="11"/>
      <color theme="1"/>
      <name val="Wingdings"/>
      <charset val="2"/>
    </font>
    <font>
      <b/>
      <sz val="11"/>
      <name val="Calibri"/>
      <family val="2"/>
      <scheme val="minor"/>
    </font>
    <font>
      <b/>
      <sz val="14"/>
      <color theme="0" tint="-4.9989318521683403E-2"/>
      <name val="Calibri"/>
      <family val="2"/>
      <scheme val="minor"/>
    </font>
    <font>
      <b/>
      <sz val="11"/>
      <color theme="8"/>
      <name val="Calibri"/>
      <family val="2"/>
      <scheme val="minor"/>
    </font>
    <font>
      <b/>
      <sz val="11"/>
      <color rgb="FFFF3300"/>
      <name val="Calibri"/>
      <family val="2"/>
      <scheme val="minor"/>
    </font>
    <font>
      <sz val="11"/>
      <color theme="1"/>
      <name val="Calibri"/>
      <family val="2"/>
    </font>
    <font>
      <b/>
      <sz val="10"/>
      <color theme="4"/>
      <name val="Calibri"/>
      <family val="2"/>
      <scheme val="minor"/>
    </font>
    <font>
      <b/>
      <sz val="12"/>
      <color rgb="FFFF0000"/>
      <name val="Calibri"/>
      <family val="2"/>
      <scheme val="minor"/>
    </font>
    <font>
      <b/>
      <sz val="11"/>
      <color rgb="FF0070C0"/>
      <name val="Calibri"/>
      <family val="2"/>
      <scheme val="minor"/>
    </font>
    <font>
      <sz val="11"/>
      <color rgb="FF0070C0"/>
      <name val="Calibri"/>
      <family val="2"/>
      <scheme val="minor"/>
    </font>
    <font>
      <b/>
      <sz val="12"/>
      <color theme="0" tint="-4.9989318521683403E-2"/>
      <name val="Calibri"/>
      <family val="2"/>
      <scheme val="minor"/>
    </font>
    <font>
      <b/>
      <sz val="12"/>
      <color theme="0"/>
      <name val="Calibri"/>
      <family val="2"/>
      <scheme val="minor"/>
    </font>
    <font>
      <sz val="6"/>
      <color theme="1"/>
      <name val="Calibri"/>
      <family val="2"/>
      <scheme val="minor"/>
    </font>
    <font>
      <sz val="9"/>
      <name val="Calibri"/>
      <family val="2"/>
      <scheme val="minor"/>
    </font>
    <font>
      <sz val="14"/>
      <name val="Calibri"/>
      <family val="2"/>
      <scheme val="minor"/>
    </font>
    <font>
      <sz val="14"/>
      <color rgb="FFFF0000"/>
      <name val="Calibri"/>
      <family val="2"/>
      <scheme val="minor"/>
    </font>
    <font>
      <sz val="10"/>
      <color theme="1"/>
      <name val="Arial"/>
      <family val="2"/>
    </font>
    <font>
      <b/>
      <sz val="16"/>
      <color rgb="FFFF0000"/>
      <name val="Calibri"/>
      <family val="2"/>
      <scheme val="minor"/>
    </font>
    <font>
      <b/>
      <sz val="26"/>
      <color rgb="FFFF0000"/>
      <name val="Calibri"/>
      <family val="2"/>
      <scheme val="minor"/>
    </font>
  </fonts>
  <fills count="1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20305F"/>
        <bgColor indexed="64"/>
      </patternFill>
    </fill>
    <fill>
      <patternFill patternType="solid">
        <fgColor rgb="FFCE781E"/>
        <bgColor indexed="64"/>
      </patternFill>
    </fill>
    <fill>
      <patternFill patternType="solid">
        <fgColor theme="5" tint="0.59999389629810485"/>
        <bgColor indexed="64"/>
      </patternFill>
    </fill>
    <fill>
      <patternFill patternType="solid">
        <fgColor rgb="FFB7DEE8"/>
        <bgColor indexed="64"/>
      </patternFill>
    </fill>
    <fill>
      <patternFill patternType="solid">
        <fgColor rgb="FFFFCC99"/>
        <bgColor indexed="64"/>
      </patternFill>
    </fill>
    <fill>
      <patternFill patternType="solid">
        <fgColor rgb="FFD8E4B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7" tint="0.59999389629810485"/>
        <bgColor indexed="64"/>
      </patternFill>
    </fill>
  </fills>
  <borders count="96">
    <border>
      <left/>
      <right/>
      <top/>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auto="1"/>
      </left>
      <right/>
      <top/>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ck">
        <color rgb="FFFF0000"/>
      </left>
      <right/>
      <top style="thick">
        <color rgb="FFFF0000"/>
      </top>
      <bottom style="hair">
        <color indexed="64"/>
      </bottom>
      <diagonal/>
    </border>
    <border>
      <left style="thin">
        <color indexed="64"/>
      </left>
      <right style="hair">
        <color indexed="64"/>
      </right>
      <top style="thick">
        <color rgb="FFFF0000"/>
      </top>
      <bottom style="hair">
        <color indexed="64"/>
      </bottom>
      <diagonal/>
    </border>
    <border>
      <left style="hair">
        <color indexed="64"/>
      </left>
      <right style="hair">
        <color indexed="64"/>
      </right>
      <top style="thick">
        <color rgb="FFFF0000"/>
      </top>
      <bottom style="hair">
        <color indexed="64"/>
      </bottom>
      <diagonal/>
    </border>
    <border>
      <left style="hair">
        <color indexed="64"/>
      </left>
      <right style="thin">
        <color indexed="64"/>
      </right>
      <top style="thick">
        <color rgb="FFFF0000"/>
      </top>
      <bottom style="hair">
        <color indexed="64"/>
      </bottom>
      <diagonal/>
    </border>
    <border>
      <left style="hair">
        <color indexed="64"/>
      </left>
      <right style="thick">
        <color rgb="FFFF0000"/>
      </right>
      <top style="thick">
        <color rgb="FFFF0000"/>
      </top>
      <bottom style="hair">
        <color indexed="64"/>
      </bottom>
      <diagonal/>
    </border>
    <border>
      <left style="thick">
        <color rgb="FFFF0000"/>
      </left>
      <right/>
      <top style="hair">
        <color indexed="64"/>
      </top>
      <bottom style="hair">
        <color indexed="64"/>
      </bottom>
      <diagonal/>
    </border>
    <border>
      <left style="hair">
        <color indexed="64"/>
      </left>
      <right style="thick">
        <color rgb="FFFF0000"/>
      </right>
      <top style="hair">
        <color indexed="64"/>
      </top>
      <bottom style="hair">
        <color indexed="64"/>
      </bottom>
      <diagonal/>
    </border>
    <border>
      <left style="thick">
        <color rgb="FFFF0000"/>
      </left>
      <right/>
      <top style="hair">
        <color indexed="64"/>
      </top>
      <bottom style="thin">
        <color indexed="64"/>
      </bottom>
      <diagonal/>
    </border>
    <border>
      <left style="hair">
        <color indexed="64"/>
      </left>
      <right style="thick">
        <color rgb="FFFF0000"/>
      </right>
      <top style="hair">
        <color indexed="64"/>
      </top>
      <bottom style="thin">
        <color indexed="64"/>
      </bottom>
      <diagonal/>
    </border>
    <border>
      <left style="thick">
        <color rgb="FFFF0000"/>
      </left>
      <right/>
      <top/>
      <bottom style="hair">
        <color indexed="64"/>
      </bottom>
      <diagonal/>
    </border>
    <border>
      <left style="hair">
        <color indexed="64"/>
      </left>
      <right style="thick">
        <color rgb="FFFF0000"/>
      </right>
      <top/>
      <bottom style="hair">
        <color indexed="64"/>
      </bottom>
      <diagonal/>
    </border>
    <border>
      <left style="thick">
        <color rgb="FFFF0000"/>
      </left>
      <right/>
      <top style="hair">
        <color indexed="64"/>
      </top>
      <bottom style="thick">
        <color rgb="FFFF0000"/>
      </bottom>
      <diagonal/>
    </border>
    <border>
      <left style="thin">
        <color indexed="64"/>
      </left>
      <right style="hair">
        <color indexed="64"/>
      </right>
      <top style="hair">
        <color indexed="64"/>
      </top>
      <bottom style="thick">
        <color rgb="FFFF0000"/>
      </bottom>
      <diagonal/>
    </border>
    <border>
      <left style="hair">
        <color indexed="64"/>
      </left>
      <right style="hair">
        <color indexed="64"/>
      </right>
      <top style="hair">
        <color indexed="64"/>
      </top>
      <bottom style="thick">
        <color rgb="FFFF0000"/>
      </bottom>
      <diagonal/>
    </border>
    <border>
      <left style="hair">
        <color indexed="64"/>
      </left>
      <right style="thin">
        <color indexed="64"/>
      </right>
      <top style="hair">
        <color indexed="64"/>
      </top>
      <bottom style="thick">
        <color rgb="FFFF0000"/>
      </bottom>
      <diagonal/>
    </border>
    <border>
      <left style="hair">
        <color indexed="64"/>
      </left>
      <right style="thick">
        <color rgb="FFFF0000"/>
      </right>
      <top style="hair">
        <color indexed="64"/>
      </top>
      <bottom style="thick">
        <color rgb="FFFF0000"/>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right/>
      <top/>
      <bottom style="thick">
        <color auto="1"/>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FFC000"/>
      </left>
      <right style="thick">
        <color rgb="FFFFC000"/>
      </right>
      <top style="thick">
        <color rgb="FFFFC000"/>
      </top>
      <bottom style="thin">
        <color auto="1"/>
      </bottom>
      <diagonal/>
    </border>
    <border>
      <left style="thick">
        <color rgb="FF00B050"/>
      </left>
      <right style="thin">
        <color auto="1"/>
      </right>
      <top style="thick">
        <color rgb="FF00B050"/>
      </top>
      <bottom style="thin">
        <color auto="1"/>
      </bottom>
      <diagonal/>
    </border>
    <border>
      <left style="thin">
        <color auto="1"/>
      </left>
      <right style="thin">
        <color auto="1"/>
      </right>
      <top style="thick">
        <color rgb="FF00B050"/>
      </top>
      <bottom style="thin">
        <color auto="1"/>
      </bottom>
      <diagonal/>
    </border>
    <border>
      <left style="thin">
        <color auto="1"/>
      </left>
      <right style="thick">
        <color rgb="FF00B050"/>
      </right>
      <top style="thick">
        <color rgb="FF00B050"/>
      </top>
      <bottom style="thin">
        <color auto="1"/>
      </bottom>
      <diagonal/>
    </border>
    <border>
      <left style="thick">
        <color rgb="FFFFC000"/>
      </left>
      <right style="thick">
        <color rgb="FFFFC000"/>
      </right>
      <top style="thin">
        <color auto="1"/>
      </top>
      <bottom style="thin">
        <color auto="1"/>
      </bottom>
      <diagonal/>
    </border>
    <border>
      <left style="thick">
        <color rgb="FF00B050"/>
      </left>
      <right style="thin">
        <color auto="1"/>
      </right>
      <top style="thin">
        <color auto="1"/>
      </top>
      <bottom style="thin">
        <color auto="1"/>
      </bottom>
      <diagonal/>
    </border>
    <border>
      <left style="thin">
        <color auto="1"/>
      </left>
      <right style="thick">
        <color rgb="FF00B050"/>
      </right>
      <top style="thin">
        <color auto="1"/>
      </top>
      <bottom style="thin">
        <color auto="1"/>
      </bottom>
      <diagonal/>
    </border>
    <border>
      <left style="thick">
        <color rgb="FFFFC000"/>
      </left>
      <right style="thick">
        <color rgb="FFFFC000"/>
      </right>
      <top/>
      <bottom/>
      <diagonal/>
    </border>
    <border>
      <left style="thick">
        <color rgb="FFFFC000"/>
      </left>
      <right style="thick">
        <color rgb="FFFFC000"/>
      </right>
      <top style="thin">
        <color auto="1"/>
      </top>
      <bottom style="thick">
        <color rgb="FFFFC000"/>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ck">
        <color rgb="FFFF0000"/>
      </right>
      <top/>
      <bottom/>
      <diagonal/>
    </border>
    <border>
      <left style="thick">
        <color rgb="FF00B050"/>
      </left>
      <right style="thin">
        <color auto="1"/>
      </right>
      <top style="thin">
        <color auto="1"/>
      </top>
      <bottom style="thick">
        <color rgb="FF00B050"/>
      </bottom>
      <diagonal/>
    </border>
    <border>
      <left style="thin">
        <color auto="1"/>
      </left>
      <right style="thin">
        <color auto="1"/>
      </right>
      <top style="thin">
        <color auto="1"/>
      </top>
      <bottom style="thick">
        <color rgb="FF00B050"/>
      </bottom>
      <diagonal/>
    </border>
    <border>
      <left style="thin">
        <color auto="1"/>
      </left>
      <right style="thick">
        <color rgb="FF00B050"/>
      </right>
      <top style="thin">
        <color auto="1"/>
      </top>
      <bottom style="thick">
        <color rgb="FF00B050"/>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ck">
        <color rgb="FFFF0000"/>
      </top>
      <bottom style="hair">
        <color indexed="64"/>
      </bottom>
      <diagonal/>
    </border>
    <border>
      <left style="thin">
        <color indexed="64"/>
      </left>
      <right style="thin">
        <color indexed="64"/>
      </right>
      <top style="hair">
        <color indexed="64"/>
      </top>
      <bottom style="thick">
        <color rgb="FFFF0000"/>
      </bottom>
      <diagonal/>
    </border>
    <border>
      <left style="hair">
        <color indexed="64"/>
      </left>
      <right/>
      <top/>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theme="9"/>
      </left>
      <right/>
      <top style="thick">
        <color theme="9"/>
      </top>
      <bottom/>
      <diagonal/>
    </border>
    <border>
      <left/>
      <right style="thick">
        <color theme="9"/>
      </right>
      <top style="thick">
        <color theme="9"/>
      </top>
      <bottom/>
      <diagonal/>
    </border>
    <border>
      <left style="thick">
        <color theme="9"/>
      </left>
      <right/>
      <top/>
      <bottom/>
      <diagonal/>
    </border>
    <border>
      <left/>
      <right style="thick">
        <color theme="9"/>
      </right>
      <top/>
      <bottom/>
      <diagonal/>
    </border>
    <border>
      <left style="thick">
        <color theme="9"/>
      </left>
      <right/>
      <top/>
      <bottom style="thick">
        <color theme="9"/>
      </bottom>
      <diagonal/>
    </border>
    <border>
      <left/>
      <right style="thick">
        <color theme="9"/>
      </right>
      <top/>
      <bottom style="thick">
        <color theme="9"/>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s>
  <cellStyleXfs count="10">
    <xf numFmtId="0" fontId="0" fillId="0" borderId="0"/>
    <xf numFmtId="9" fontId="7" fillId="0" borderId="0" applyFont="0" applyFill="0" applyBorder="0" applyAlignment="0" applyProtection="0"/>
    <xf numFmtId="0" fontId="16" fillId="0" borderId="0"/>
    <xf numFmtId="0" fontId="16"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0" fontId="16" fillId="0" borderId="0"/>
    <xf numFmtId="0" fontId="16" fillId="0" borderId="0"/>
    <xf numFmtId="0" fontId="16" fillId="0" borderId="0"/>
  </cellStyleXfs>
  <cellXfs count="343">
    <xf numFmtId="0" fontId="0" fillId="0" borderId="0" xfId="0"/>
    <xf numFmtId="0" fontId="0" fillId="0" borderId="0" xfId="0" applyFont="1"/>
    <xf numFmtId="0" fontId="11" fillId="0" borderId="0" xfId="0" applyFont="1" applyAlignment="1" applyProtection="1">
      <alignment vertical="top"/>
      <protection hidden="1"/>
    </xf>
    <xf numFmtId="0" fontId="0" fillId="0" borderId="0" xfId="0" applyFont="1" applyAlignment="1" applyProtection="1">
      <alignment wrapText="1"/>
      <protection hidden="1"/>
    </xf>
    <xf numFmtId="0" fontId="0" fillId="0" borderId="0" xfId="0" applyFont="1" applyProtection="1">
      <protection hidden="1"/>
    </xf>
    <xf numFmtId="0" fontId="1" fillId="0" borderId="0" xfId="0" applyFont="1" applyAlignment="1" applyProtection="1">
      <alignment horizontal="left" vertical="top" wrapText="1"/>
      <protection hidden="1"/>
    </xf>
    <xf numFmtId="0" fontId="15" fillId="0" borderId="0" xfId="0" applyFont="1" applyAlignment="1" applyProtection="1">
      <alignment horizontal="center" vertical="center" wrapText="1"/>
      <protection hidden="1"/>
    </xf>
    <xf numFmtId="0" fontId="8" fillId="5" borderId="0" xfId="0" applyFont="1" applyFill="1" applyAlignment="1" applyProtection="1">
      <alignment horizontal="right" vertical="top"/>
      <protection hidden="1"/>
    </xf>
    <xf numFmtId="0" fontId="8" fillId="0" borderId="0" xfId="0" applyFont="1" applyFill="1" applyAlignment="1" applyProtection="1">
      <alignment horizontal="left" vertical="top"/>
      <protection hidden="1"/>
    </xf>
    <xf numFmtId="0" fontId="0" fillId="3" borderId="0" xfId="0" applyFont="1" applyFill="1" applyAlignment="1" applyProtection="1">
      <alignment horizontal="center"/>
      <protection hidden="1"/>
    </xf>
    <xf numFmtId="0" fontId="0" fillId="0" borderId="0" xfId="0" applyFont="1" applyFill="1" applyBorder="1" applyAlignment="1" applyProtection="1">
      <alignment horizontal="center"/>
      <protection hidden="1"/>
    </xf>
    <xf numFmtId="0" fontId="0" fillId="0" borderId="0" xfId="0" quotePrefix="1" applyFont="1" applyAlignment="1" applyProtection="1">
      <alignment horizontal="right" vertical="top"/>
      <protection hidden="1"/>
    </xf>
    <xf numFmtId="0" fontId="17" fillId="0" borderId="0" xfId="2" applyFont="1" applyAlignment="1" applyProtection="1">
      <alignment wrapText="1"/>
      <protection hidden="1"/>
    </xf>
    <xf numFmtId="0" fontId="8" fillId="0" borderId="2" xfId="0" applyFont="1" applyBorder="1" applyAlignment="1" applyProtection="1">
      <alignment horizontal="center"/>
      <protection hidden="1"/>
    </xf>
    <xf numFmtId="0" fontId="8" fillId="0" borderId="0" xfId="0" applyFont="1" applyFill="1" applyBorder="1" applyAlignment="1" applyProtection="1">
      <alignment horizontal="center"/>
      <protection hidden="1"/>
    </xf>
    <xf numFmtId="0" fontId="0" fillId="3" borderId="61" xfId="0" applyFont="1" applyFill="1" applyBorder="1" applyAlignment="1" applyProtection="1">
      <alignment horizontal="center"/>
      <protection hidden="1"/>
    </xf>
    <xf numFmtId="0" fontId="0" fillId="3" borderId="62" xfId="0" applyFont="1" applyFill="1" applyBorder="1" applyAlignment="1" applyProtection="1">
      <alignment horizontal="center"/>
      <protection locked="0" hidden="1"/>
    </xf>
    <xf numFmtId="0" fontId="0" fillId="3" borderId="63" xfId="0" applyFont="1" applyFill="1" applyBorder="1" applyAlignment="1" applyProtection="1">
      <alignment horizontal="center"/>
      <protection locked="0" hidden="1"/>
    </xf>
    <xf numFmtId="0" fontId="0" fillId="3" borderId="64" xfId="0" applyFont="1" applyFill="1" applyBorder="1" applyAlignment="1" applyProtection="1">
      <alignment horizontal="center"/>
      <protection locked="0" hidden="1"/>
    </xf>
    <xf numFmtId="0" fontId="0" fillId="3" borderId="65" xfId="0" applyFont="1" applyFill="1" applyBorder="1" applyAlignment="1" applyProtection="1">
      <alignment horizontal="center"/>
      <protection hidden="1"/>
    </xf>
    <xf numFmtId="0" fontId="0" fillId="3" borderId="66" xfId="0" applyFont="1" applyFill="1" applyBorder="1" applyAlignment="1" applyProtection="1">
      <alignment horizontal="center"/>
      <protection locked="0" hidden="1"/>
    </xf>
    <xf numFmtId="0" fontId="0" fillId="3" borderId="2" xfId="0" applyFont="1" applyFill="1" applyBorder="1" applyAlignment="1" applyProtection="1">
      <alignment horizontal="center"/>
      <protection locked="0" hidden="1"/>
    </xf>
    <xf numFmtId="0" fontId="0" fillId="3" borderId="67" xfId="0" applyFont="1" applyFill="1" applyBorder="1" applyAlignment="1" applyProtection="1">
      <alignment horizontal="center"/>
      <protection locked="0" hidden="1"/>
    </xf>
    <xf numFmtId="0" fontId="0" fillId="0" borderId="68" xfId="0" applyFont="1" applyFill="1" applyBorder="1" applyAlignment="1" applyProtection="1">
      <alignment horizontal="center"/>
      <protection hidden="1"/>
    </xf>
    <xf numFmtId="0" fontId="0" fillId="0" borderId="56" xfId="0" applyFont="1" applyFill="1" applyBorder="1" applyAlignment="1" applyProtection="1">
      <alignment horizontal="center"/>
      <protection locked="0" hidden="1"/>
    </xf>
    <xf numFmtId="0" fontId="0" fillId="0" borderId="0" xfId="0" applyFont="1" applyFill="1" applyBorder="1" applyAlignment="1" applyProtection="1">
      <alignment horizontal="center"/>
      <protection locked="0" hidden="1"/>
    </xf>
    <xf numFmtId="0" fontId="0" fillId="0" borderId="57" xfId="0" applyFont="1" applyFill="1" applyBorder="1" applyAlignment="1" applyProtection="1">
      <alignment horizontal="center"/>
      <protection locked="0" hidden="1"/>
    </xf>
    <xf numFmtId="0" fontId="0" fillId="0" borderId="0" xfId="0" applyFont="1" applyAlignment="1" applyProtection="1">
      <alignment vertical="top"/>
      <protection hidden="1"/>
    </xf>
    <xf numFmtId="0" fontId="0" fillId="0" borderId="0" xfId="0" applyFont="1" applyFill="1" applyBorder="1" applyProtection="1">
      <protection hidden="1"/>
    </xf>
    <xf numFmtId="0" fontId="8" fillId="5" borderId="0" xfId="0" applyFont="1" applyFill="1" applyAlignment="1" applyProtection="1">
      <alignment vertical="top"/>
      <protection hidden="1"/>
    </xf>
    <xf numFmtId="0" fontId="8" fillId="0" borderId="0" xfId="0" applyFont="1" applyFill="1" applyBorder="1" applyAlignment="1" applyProtection="1">
      <alignment horizontal="left" vertical="top"/>
      <protection hidden="1"/>
    </xf>
    <xf numFmtId="0" fontId="8" fillId="0" borderId="32" xfId="0" applyFont="1" applyFill="1" applyBorder="1" applyAlignment="1" applyProtection="1">
      <alignment horizontal="center"/>
      <protection hidden="1"/>
    </xf>
    <xf numFmtId="0" fontId="0" fillId="3" borderId="69" xfId="0" applyFont="1" applyFill="1" applyBorder="1" applyAlignment="1" applyProtection="1">
      <alignment horizontal="center"/>
      <protection hidden="1"/>
    </xf>
    <xf numFmtId="0" fontId="10" fillId="0" borderId="0" xfId="0" applyFont="1" applyFill="1" applyAlignment="1" applyProtection="1">
      <alignment horizontal="left" wrapText="1"/>
      <protection hidden="1"/>
    </xf>
    <xf numFmtId="0" fontId="8" fillId="0" borderId="0" xfId="0" applyFont="1" applyFill="1" applyAlignment="1" applyProtection="1">
      <alignment horizontal="right" vertical="top"/>
      <protection hidden="1"/>
    </xf>
    <xf numFmtId="0" fontId="8" fillId="0" borderId="0" xfId="0" applyFont="1" applyFill="1" applyAlignment="1" applyProtection="1">
      <alignment vertical="top"/>
      <protection hidden="1"/>
    </xf>
    <xf numFmtId="0" fontId="0" fillId="0" borderId="0" xfId="0" applyFont="1" applyFill="1" applyAlignment="1" applyProtection="1">
      <alignment vertical="top"/>
      <protection hidden="1"/>
    </xf>
    <xf numFmtId="0" fontId="0" fillId="0" borderId="0" xfId="0" applyFont="1" applyAlignment="1" applyProtection="1">
      <alignment vertical="top" wrapText="1"/>
      <protection hidden="1"/>
    </xf>
    <xf numFmtId="0" fontId="0" fillId="0" borderId="0" xfId="0" applyFont="1" applyAlignment="1" applyProtection="1">
      <alignment horizontal="right" vertical="top"/>
      <protection hidden="1"/>
    </xf>
    <xf numFmtId="0" fontId="0" fillId="0" borderId="0" xfId="0" applyFont="1" applyAlignment="1" applyProtection="1">
      <alignment horizontal="right"/>
      <protection hidden="1"/>
    </xf>
    <xf numFmtId="0" fontId="0" fillId="0" borderId="0" xfId="0" applyFont="1" applyAlignment="1" applyProtection="1">
      <alignment horizontal="center" vertical="top" wrapText="1"/>
      <protection hidden="1"/>
    </xf>
    <xf numFmtId="0" fontId="1" fillId="0" borderId="0" xfId="0" applyFont="1" applyAlignment="1" applyProtection="1">
      <alignment horizontal="left" vertical="top" wrapText="1"/>
      <protection hidden="1"/>
    </xf>
    <xf numFmtId="0" fontId="0" fillId="0" borderId="0" xfId="0" applyFont="1" applyAlignment="1" applyProtection="1">
      <alignment horizontal="left" vertical="top" wrapText="1"/>
      <protection hidden="1"/>
    </xf>
    <xf numFmtId="0" fontId="11" fillId="0" borderId="0" xfId="0" applyFont="1" applyAlignment="1" applyProtection="1">
      <alignment horizontal="right"/>
      <protection hidden="1"/>
    </xf>
    <xf numFmtId="0" fontId="11" fillId="0" borderId="0" xfId="0" applyFont="1" applyAlignment="1" applyProtection="1">
      <alignment horizontal="left"/>
      <protection hidden="1"/>
    </xf>
    <xf numFmtId="0" fontId="0" fillId="0" borderId="0" xfId="0" applyFont="1" applyBorder="1" applyProtection="1">
      <protection hidden="1"/>
    </xf>
    <xf numFmtId="0" fontId="1" fillId="0" borderId="0" xfId="0" applyFont="1" applyBorder="1" applyAlignment="1" applyProtection="1">
      <protection hidden="1"/>
    </xf>
    <xf numFmtId="0" fontId="10" fillId="0" borderId="0" xfId="0" applyFont="1" applyProtection="1">
      <protection hidden="1"/>
    </xf>
    <xf numFmtId="0" fontId="6" fillId="3" borderId="16" xfId="0" applyFont="1" applyFill="1" applyBorder="1" applyAlignment="1" applyProtection="1">
      <alignment horizontal="center"/>
      <protection hidden="1"/>
    </xf>
    <xf numFmtId="0" fontId="6" fillId="3" borderId="17" xfId="0" applyFont="1" applyFill="1" applyBorder="1" applyAlignment="1" applyProtection="1">
      <alignment horizontal="center"/>
      <protection hidden="1"/>
    </xf>
    <xf numFmtId="0" fontId="6" fillId="3" borderId="18" xfId="0" applyFont="1" applyFill="1" applyBorder="1" applyAlignment="1" applyProtection="1">
      <alignment horizontal="center"/>
      <protection hidden="1"/>
    </xf>
    <xf numFmtId="0" fontId="8" fillId="3" borderId="2" xfId="0" applyFont="1" applyFill="1" applyBorder="1" applyAlignment="1" applyProtection="1">
      <alignment horizontal="center"/>
      <protection hidden="1"/>
    </xf>
    <xf numFmtId="0" fontId="0" fillId="0" borderId="4" xfId="0" applyFont="1" applyBorder="1" applyProtection="1">
      <protection hidden="1"/>
    </xf>
    <xf numFmtId="0" fontId="0" fillId="0" borderId="0" xfId="0" applyFont="1" applyAlignment="1" applyProtection="1">
      <alignment horizontal="center"/>
      <protection hidden="1"/>
    </xf>
    <xf numFmtId="0" fontId="10" fillId="3" borderId="26" xfId="0" applyFont="1" applyFill="1" applyBorder="1" applyAlignment="1" applyProtection="1">
      <alignment horizontal="center" vertical="center"/>
      <protection hidden="1"/>
    </xf>
    <xf numFmtId="0" fontId="10" fillId="3" borderId="34" xfId="0" applyFont="1" applyFill="1" applyBorder="1" applyAlignment="1" applyProtection="1">
      <alignment horizontal="center" vertical="center"/>
      <protection hidden="1"/>
    </xf>
    <xf numFmtId="0" fontId="10" fillId="3" borderId="35" xfId="0" applyFont="1" applyFill="1" applyBorder="1" applyAlignment="1" applyProtection="1">
      <alignment horizontal="center" vertical="center"/>
      <protection hidden="1"/>
    </xf>
    <xf numFmtId="0" fontId="10" fillId="0" borderId="27" xfId="0" applyFont="1" applyBorder="1" applyAlignment="1" applyProtection="1">
      <alignment horizontal="center" vertical="center"/>
      <protection hidden="1"/>
    </xf>
    <xf numFmtId="0" fontId="10" fillId="0" borderId="28" xfId="0" applyFont="1" applyBorder="1" applyAlignment="1" applyProtection="1">
      <alignment horizontal="center" vertical="center"/>
      <protection hidden="1"/>
    </xf>
    <xf numFmtId="0" fontId="10" fillId="0" borderId="29" xfId="0" applyFont="1" applyBorder="1" applyAlignment="1" applyProtection="1">
      <alignment horizontal="center" vertical="center"/>
      <protection hidden="1"/>
    </xf>
    <xf numFmtId="0" fontId="10" fillId="0" borderId="0" xfId="0" applyFont="1" applyAlignment="1" applyProtection="1">
      <alignment horizontal="center"/>
      <protection hidden="1"/>
    </xf>
    <xf numFmtId="9" fontId="10" fillId="0" borderId="22" xfId="1" applyFont="1" applyBorder="1" applyAlignment="1" applyProtection="1">
      <alignment horizontal="center" vertical="center" shrinkToFit="1"/>
      <protection hidden="1"/>
    </xf>
    <xf numFmtId="9" fontId="10" fillId="0" borderId="23" xfId="1" applyFont="1" applyBorder="1" applyAlignment="1" applyProtection="1">
      <alignment horizontal="center" vertical="center" shrinkToFit="1"/>
      <protection hidden="1"/>
    </xf>
    <xf numFmtId="9" fontId="10" fillId="0" borderId="24" xfId="1" applyFont="1" applyBorder="1" applyAlignment="1" applyProtection="1">
      <alignment horizontal="center" vertical="center" shrinkToFit="1"/>
      <protection hidden="1"/>
    </xf>
    <xf numFmtId="0" fontId="0" fillId="4" borderId="2" xfId="0" applyFont="1" applyFill="1" applyBorder="1" applyAlignment="1" applyProtection="1">
      <alignment horizontal="center" vertical="center"/>
      <protection hidden="1"/>
    </xf>
    <xf numFmtId="0" fontId="0" fillId="0" borderId="2" xfId="0" applyFont="1" applyBorder="1" applyAlignment="1" applyProtection="1">
      <alignment horizontal="center" vertical="center"/>
      <protection hidden="1"/>
    </xf>
    <xf numFmtId="0" fontId="6" fillId="0" borderId="70" xfId="0" applyFont="1" applyBorder="1" applyAlignment="1" applyProtection="1">
      <alignment horizontal="center" vertical="center"/>
      <protection hidden="1"/>
    </xf>
    <xf numFmtId="0" fontId="6" fillId="0" borderId="71" xfId="0" applyFont="1" applyBorder="1" applyAlignment="1" applyProtection="1">
      <alignment horizontal="center" vertical="center"/>
      <protection hidden="1"/>
    </xf>
    <xf numFmtId="0" fontId="6" fillId="0" borderId="72" xfId="0" applyFont="1" applyBorder="1" applyAlignment="1" applyProtection="1">
      <alignment horizontal="center" vertical="center"/>
      <protection hidden="1"/>
    </xf>
    <xf numFmtId="0" fontId="8" fillId="4" borderId="25" xfId="0" applyFont="1" applyFill="1" applyBorder="1" applyAlignment="1" applyProtection="1">
      <alignment horizontal="center" vertical="center"/>
      <protection hidden="1"/>
    </xf>
    <xf numFmtId="0" fontId="8" fillId="4" borderId="14" xfId="0" applyFont="1" applyFill="1" applyBorder="1" applyAlignment="1" applyProtection="1">
      <alignment horizontal="center" vertical="center"/>
      <protection hidden="1"/>
    </xf>
    <xf numFmtId="0" fontId="8" fillId="4" borderId="15" xfId="0" applyFont="1" applyFill="1" applyBorder="1" applyAlignment="1" applyProtection="1">
      <alignment horizontal="center" vertical="center"/>
      <protection hidden="1"/>
    </xf>
    <xf numFmtId="0" fontId="0" fillId="0" borderId="0" xfId="0" applyFont="1" applyAlignment="1" applyProtection="1">
      <protection hidden="1"/>
    </xf>
    <xf numFmtId="0" fontId="0" fillId="0" borderId="22" xfId="0" applyFont="1" applyFill="1" applyBorder="1" applyAlignment="1" applyProtection="1">
      <alignment horizontal="center" vertical="center"/>
      <protection hidden="1"/>
    </xf>
    <xf numFmtId="0" fontId="6" fillId="0" borderId="41" xfId="0" applyFont="1" applyBorder="1" applyAlignment="1" applyProtection="1">
      <alignment horizontal="left" vertical="center"/>
      <protection locked="0"/>
    </xf>
    <xf numFmtId="0" fontId="6" fillId="0" borderId="9"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42" xfId="0" applyFont="1" applyBorder="1" applyAlignment="1" applyProtection="1">
      <alignment horizontal="center" vertical="center"/>
      <protection locked="0"/>
    </xf>
    <xf numFmtId="0" fontId="6" fillId="0" borderId="43" xfId="0" applyFont="1" applyBorder="1" applyAlignment="1" applyProtection="1">
      <alignment horizontal="left" vertical="center"/>
      <protection locked="0"/>
    </xf>
    <xf numFmtId="0" fontId="6" fillId="0" borderId="11"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0" borderId="44" xfId="0" applyFont="1" applyBorder="1" applyAlignment="1" applyProtection="1">
      <alignment horizontal="center" vertical="center"/>
      <protection locked="0"/>
    </xf>
    <xf numFmtId="0" fontId="6" fillId="0" borderId="45" xfId="0" applyFont="1" applyBorder="1" applyAlignment="1" applyProtection="1">
      <alignment horizontal="left" vertical="center"/>
      <protection locked="0"/>
    </xf>
    <xf numFmtId="0" fontId="6" fillId="0" borderId="19" xfId="0" applyFont="1" applyBorder="1" applyAlignment="1" applyProtection="1">
      <alignment horizontal="center" vertical="center"/>
      <protection locked="0"/>
    </xf>
    <xf numFmtId="0" fontId="6" fillId="0" borderId="20"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46" xfId="0" applyFont="1" applyBorder="1" applyAlignment="1" applyProtection="1">
      <alignment horizontal="center" vertical="center"/>
      <protection locked="0"/>
    </xf>
    <xf numFmtId="0" fontId="6" fillId="0" borderId="47" xfId="0" applyFont="1" applyBorder="1" applyAlignment="1" applyProtection="1">
      <alignment horizontal="left" vertical="center"/>
      <protection locked="0"/>
    </xf>
    <xf numFmtId="0" fontId="6" fillId="0" borderId="48"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6" fillId="0" borderId="51" xfId="0" applyFont="1" applyBorder="1" applyAlignment="1" applyProtection="1">
      <alignment horizontal="center" vertical="center"/>
      <protection locked="0"/>
    </xf>
    <xf numFmtId="1" fontId="0" fillId="3" borderId="62" xfId="0" applyNumberFormat="1" applyFont="1" applyFill="1" applyBorder="1" applyAlignment="1" applyProtection="1">
      <alignment horizontal="center"/>
      <protection locked="0"/>
    </xf>
    <xf numFmtId="1" fontId="0" fillId="3" borderId="63" xfId="0" applyNumberFormat="1" applyFont="1" applyFill="1" applyBorder="1" applyAlignment="1" applyProtection="1">
      <alignment horizontal="center"/>
      <protection locked="0"/>
    </xf>
    <xf numFmtId="1" fontId="0" fillId="3" borderId="64" xfId="0" applyNumberFormat="1" applyFont="1" applyFill="1" applyBorder="1" applyAlignment="1" applyProtection="1">
      <alignment horizontal="center"/>
      <protection locked="0"/>
    </xf>
    <xf numFmtId="1" fontId="0" fillId="0" borderId="56" xfId="0" applyNumberFormat="1" applyFont="1" applyFill="1" applyBorder="1" applyAlignment="1" applyProtection="1">
      <alignment horizontal="center"/>
      <protection locked="0"/>
    </xf>
    <xf numFmtId="1" fontId="0" fillId="0" borderId="0" xfId="0" applyNumberFormat="1" applyFont="1" applyFill="1" applyBorder="1" applyAlignment="1" applyProtection="1">
      <alignment horizontal="center"/>
      <protection locked="0"/>
    </xf>
    <xf numFmtId="1" fontId="0" fillId="0" borderId="57" xfId="0" applyNumberFormat="1" applyFont="1" applyFill="1" applyBorder="1" applyAlignment="1" applyProtection="1">
      <alignment horizontal="center"/>
      <protection locked="0"/>
    </xf>
    <xf numFmtId="1" fontId="0" fillId="3" borderId="66" xfId="0" applyNumberFormat="1" applyFont="1" applyFill="1" applyBorder="1" applyAlignment="1" applyProtection="1">
      <alignment horizontal="center"/>
      <protection locked="0"/>
    </xf>
    <xf numFmtId="1" fontId="0" fillId="3" borderId="2" xfId="0" applyNumberFormat="1" applyFont="1" applyFill="1" applyBorder="1" applyAlignment="1" applyProtection="1">
      <alignment horizontal="center"/>
      <protection locked="0"/>
    </xf>
    <xf numFmtId="1" fontId="0" fillId="3" borderId="67" xfId="0" applyNumberFormat="1" applyFont="1" applyFill="1" applyBorder="1" applyAlignment="1" applyProtection="1">
      <alignment horizontal="center"/>
      <protection locked="0"/>
    </xf>
    <xf numFmtId="1" fontId="0" fillId="3" borderId="74" xfId="0" applyNumberFormat="1" applyFont="1" applyFill="1" applyBorder="1" applyAlignment="1" applyProtection="1">
      <alignment horizontal="center"/>
      <protection locked="0"/>
    </xf>
    <xf numFmtId="1" fontId="0" fillId="3" borderId="75" xfId="0" applyNumberFormat="1" applyFont="1" applyFill="1" applyBorder="1" applyAlignment="1" applyProtection="1">
      <alignment horizontal="center"/>
      <protection locked="0"/>
    </xf>
    <xf numFmtId="1" fontId="0" fillId="3" borderId="76" xfId="0" applyNumberFormat="1" applyFont="1" applyFill="1" applyBorder="1" applyAlignment="1" applyProtection="1">
      <alignment horizontal="center"/>
      <protection locked="0"/>
    </xf>
    <xf numFmtId="0" fontId="0" fillId="0" borderId="0" xfId="0" applyFont="1" applyFill="1" applyAlignment="1" applyProtection="1">
      <alignment horizontal="center"/>
      <protection hidden="1"/>
    </xf>
    <xf numFmtId="0" fontId="11" fillId="0" borderId="0" xfId="0" applyFont="1" applyBorder="1" applyAlignment="1" applyProtection="1">
      <alignment horizontal="right"/>
      <protection hidden="1"/>
    </xf>
    <xf numFmtId="0" fontId="6" fillId="0" borderId="14"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82" xfId="0" applyFont="1" applyBorder="1" applyAlignment="1" applyProtection="1">
      <alignment horizontal="center" vertical="center"/>
      <protection locked="0"/>
    </xf>
    <xf numFmtId="0" fontId="12" fillId="0" borderId="0" xfId="0" applyFont="1" applyProtection="1">
      <protection hidden="1"/>
    </xf>
    <xf numFmtId="0" fontId="0" fillId="0" borderId="0" xfId="0" applyFont="1" applyBorder="1" applyAlignment="1" applyProtection="1">
      <alignment horizontal="center"/>
      <protection hidden="1"/>
    </xf>
    <xf numFmtId="0" fontId="0" fillId="0" borderId="27" xfId="0" applyFont="1" applyBorder="1" applyProtection="1">
      <protection hidden="1"/>
    </xf>
    <xf numFmtId="0" fontId="0" fillId="0" borderId="83" xfId="0" applyFont="1" applyBorder="1" applyAlignment="1" applyProtection="1">
      <alignment horizontal="center" vertical="center"/>
      <protection hidden="1"/>
    </xf>
    <xf numFmtId="0" fontId="0" fillId="0" borderId="1" xfId="0" applyFont="1" applyBorder="1" applyAlignment="1" applyProtection="1">
      <alignment horizontal="center" vertical="center"/>
      <protection hidden="1"/>
    </xf>
    <xf numFmtId="0" fontId="24" fillId="0" borderId="0" xfId="0" applyFont="1" applyProtection="1">
      <protection hidden="1"/>
    </xf>
    <xf numFmtId="0" fontId="4" fillId="0" borderId="0" xfId="0" applyFont="1" applyBorder="1" applyAlignment="1" applyProtection="1">
      <alignment horizontal="right"/>
      <protection hidden="1"/>
    </xf>
    <xf numFmtId="0" fontId="0" fillId="0" borderId="0" xfId="0" applyFont="1" applyBorder="1" applyAlignment="1" applyProtection="1">
      <protection hidden="1"/>
    </xf>
    <xf numFmtId="0" fontId="0" fillId="0" borderId="0" xfId="0" applyFont="1" applyBorder="1" applyAlignment="1" applyProtection="1">
      <alignment horizontal="center" vertical="center"/>
      <protection hidden="1"/>
    </xf>
    <xf numFmtId="0" fontId="10" fillId="0" borderId="0" xfId="0" applyFont="1" applyBorder="1" applyProtection="1">
      <protection hidden="1"/>
    </xf>
    <xf numFmtId="49" fontId="11" fillId="0" borderId="0" xfId="0" applyNumberFormat="1" applyFont="1" applyBorder="1" applyAlignment="1" applyProtection="1">
      <alignment horizontal="center"/>
      <protection hidden="1"/>
    </xf>
    <xf numFmtId="0" fontId="6" fillId="0" borderId="36" xfId="0" applyFont="1" applyBorder="1" applyAlignment="1" applyProtection="1">
      <alignment horizontal="left" vertical="center"/>
      <protection locked="0"/>
    </xf>
    <xf numFmtId="0" fontId="6" fillId="0" borderId="81" xfId="0" applyFont="1" applyBorder="1" applyAlignment="1" applyProtection="1">
      <alignment horizontal="center" vertical="center"/>
      <protection locked="0"/>
    </xf>
    <xf numFmtId="0" fontId="6" fillId="0" borderId="37" xfId="0" applyFont="1" applyBorder="1" applyAlignment="1" applyProtection="1">
      <alignment horizontal="center" vertical="center"/>
      <protection locked="0"/>
    </xf>
    <xf numFmtId="0" fontId="6" fillId="0" borderId="38" xfId="0" applyFont="1" applyBorder="1" applyAlignment="1" applyProtection="1">
      <alignment horizontal="center" vertical="center"/>
      <protection locked="0"/>
    </xf>
    <xf numFmtId="0" fontId="6" fillId="0" borderId="39" xfId="0" applyFont="1" applyBorder="1" applyAlignment="1" applyProtection="1">
      <alignment horizontal="center" vertical="center"/>
      <protection locked="0"/>
    </xf>
    <xf numFmtId="0" fontId="6" fillId="0" borderId="40" xfId="0" applyFont="1" applyBorder="1" applyAlignment="1" applyProtection="1">
      <alignment horizontal="center" vertical="center"/>
      <protection locked="0"/>
    </xf>
    <xf numFmtId="0" fontId="27" fillId="0" borderId="0" xfId="0" applyFont="1" applyAlignment="1" applyProtection="1">
      <alignment wrapText="1"/>
      <protection hidden="1"/>
    </xf>
    <xf numFmtId="0" fontId="0" fillId="0" borderId="23" xfId="0" applyFont="1" applyFill="1" applyBorder="1" applyAlignment="1" applyProtection="1">
      <alignment horizontal="center" vertical="center"/>
      <protection hidden="1"/>
    </xf>
    <xf numFmtId="0" fontId="0" fillId="0" borderId="24" xfId="0" applyFont="1" applyFill="1" applyBorder="1" applyAlignment="1" applyProtection="1">
      <alignment horizontal="center" vertical="center"/>
      <protection hidden="1"/>
    </xf>
    <xf numFmtId="0" fontId="6" fillId="0" borderId="22" xfId="0" applyFont="1" applyFill="1" applyBorder="1" applyAlignment="1" applyProtection="1">
      <alignment horizontal="center" vertical="center"/>
      <protection hidden="1"/>
    </xf>
    <xf numFmtId="0" fontId="6" fillId="0" borderId="23" xfId="0" applyFont="1" applyFill="1" applyBorder="1" applyAlignment="1" applyProtection="1">
      <alignment horizontal="center" vertical="center"/>
      <protection hidden="1"/>
    </xf>
    <xf numFmtId="0" fontId="6" fillId="0" borderId="24" xfId="0" applyFont="1" applyFill="1" applyBorder="1" applyAlignment="1" applyProtection="1">
      <alignment horizontal="center" vertical="center"/>
      <protection hidden="1"/>
    </xf>
    <xf numFmtId="0" fontId="9" fillId="0" borderId="23" xfId="0" applyFont="1" applyFill="1" applyBorder="1" applyAlignment="1" applyProtection="1">
      <alignment horizontal="center" vertical="center"/>
      <protection hidden="1"/>
    </xf>
    <xf numFmtId="0" fontId="8" fillId="0" borderId="0" xfId="0" applyFont="1" applyBorder="1" applyAlignment="1" applyProtection="1">
      <alignment horizontal="center"/>
      <protection hidden="1"/>
    </xf>
    <xf numFmtId="0" fontId="11" fillId="0" borderId="0" xfId="0" applyFont="1" applyBorder="1" applyAlignment="1" applyProtection="1">
      <alignment horizontal="right"/>
      <protection hidden="1"/>
    </xf>
    <xf numFmtId="0" fontId="2" fillId="0" borderId="86" xfId="0" applyFont="1" applyBorder="1"/>
    <xf numFmtId="0" fontId="0" fillId="0" borderId="87" xfId="0" applyFont="1" applyBorder="1"/>
    <xf numFmtId="0" fontId="2" fillId="0" borderId="88" xfId="0" applyFont="1" applyBorder="1"/>
    <xf numFmtId="0" fontId="0" fillId="0" borderId="89" xfId="0" applyFont="1" applyBorder="1"/>
    <xf numFmtId="0" fontId="3" fillId="0" borderId="88" xfId="0" applyFont="1" applyBorder="1" applyAlignment="1">
      <alignment horizontal="center"/>
    </xf>
    <xf numFmtId="0" fontId="3" fillId="0" borderId="89" xfId="0" applyFont="1" applyBorder="1" applyAlignment="1">
      <alignment horizontal="center"/>
    </xf>
    <xf numFmtId="0" fontId="0" fillId="0" borderId="88" xfId="0" applyFont="1" applyBorder="1" applyAlignment="1">
      <alignment horizontal="center"/>
    </xf>
    <xf numFmtId="0" fontId="0" fillId="0" borderId="89" xfId="0" applyFont="1" applyBorder="1" applyAlignment="1">
      <alignment horizontal="center"/>
    </xf>
    <xf numFmtId="0" fontId="0" fillId="0" borderId="90" xfId="0" applyFont="1" applyBorder="1" applyAlignment="1">
      <alignment horizontal="center"/>
    </xf>
    <xf numFmtId="0" fontId="0" fillId="0" borderId="91" xfId="0" applyFont="1" applyBorder="1" applyAlignment="1">
      <alignment horizontal="center"/>
    </xf>
    <xf numFmtId="0" fontId="25" fillId="0" borderId="0" xfId="0" applyFont="1" applyBorder="1" applyAlignment="1" applyProtection="1">
      <alignment horizontal="right"/>
      <protection hidden="1"/>
    </xf>
    <xf numFmtId="0" fontId="0" fillId="0" borderId="0" xfId="0" applyFont="1" applyBorder="1" applyAlignment="1" applyProtection="1">
      <alignment horizontal="center"/>
      <protection locked="0"/>
    </xf>
    <xf numFmtId="0" fontId="11" fillId="0" borderId="0" xfId="0" applyFont="1" applyBorder="1" applyAlignment="1" applyProtection="1">
      <alignment horizontal="left"/>
      <protection hidden="1"/>
    </xf>
    <xf numFmtId="0" fontId="11" fillId="0" borderId="0" xfId="0" applyFont="1" applyAlignment="1" applyProtection="1">
      <protection hidden="1"/>
    </xf>
    <xf numFmtId="0" fontId="0" fillId="3" borderId="74" xfId="0" applyFont="1" applyFill="1" applyBorder="1" applyAlignment="1" applyProtection="1">
      <alignment horizontal="center"/>
      <protection locked="0" hidden="1"/>
    </xf>
    <xf numFmtId="0" fontId="0" fillId="3" borderId="75" xfId="0" applyFont="1" applyFill="1" applyBorder="1" applyAlignment="1" applyProtection="1">
      <alignment horizontal="center"/>
      <protection locked="0" hidden="1"/>
    </xf>
    <xf numFmtId="0" fontId="0" fillId="3" borderId="76" xfId="0" applyFont="1" applyFill="1" applyBorder="1" applyAlignment="1" applyProtection="1">
      <alignment horizontal="center"/>
      <protection locked="0" hidden="1"/>
    </xf>
    <xf numFmtId="0" fontId="9" fillId="0" borderId="22" xfId="0" applyFont="1" applyBorder="1" applyAlignment="1">
      <alignment horizontal="center" textRotation="90" wrapText="1"/>
    </xf>
    <xf numFmtId="0" fontId="9" fillId="0" borderId="23" xfId="0" applyFont="1" applyBorder="1" applyAlignment="1">
      <alignment horizontal="center" textRotation="90" wrapText="1"/>
    </xf>
    <xf numFmtId="0" fontId="9" fillId="0" borderId="24" xfId="0" applyFont="1" applyBorder="1" applyAlignment="1">
      <alignment horizontal="center" textRotation="90" wrapText="1"/>
    </xf>
    <xf numFmtId="0" fontId="12" fillId="0" borderId="0" xfId="0" applyFont="1" applyAlignment="1" applyProtection="1">
      <alignment vertical="center"/>
    </xf>
    <xf numFmtId="0" fontId="20" fillId="0" borderId="0" xfId="0" applyFont="1" applyAlignment="1">
      <alignment vertical="center"/>
    </xf>
    <xf numFmtId="0" fontId="20" fillId="0" borderId="0" xfId="0" applyFont="1" applyFill="1" applyBorder="1" applyAlignment="1">
      <alignment vertical="center"/>
    </xf>
    <xf numFmtId="0" fontId="17" fillId="0" borderId="0" xfId="0" applyFont="1" applyFill="1" applyBorder="1" applyAlignment="1">
      <alignment vertical="center"/>
    </xf>
    <xf numFmtId="0" fontId="8" fillId="0" borderId="0" xfId="0" applyFont="1" applyAlignment="1">
      <alignment vertical="center"/>
    </xf>
    <xf numFmtId="0" fontId="20" fillId="0" borderId="1" xfId="0" applyFont="1" applyFill="1" applyBorder="1" applyAlignment="1">
      <alignment horizontal="center" vertical="center"/>
    </xf>
    <xf numFmtId="0" fontId="20" fillId="0" borderId="32" xfId="0" applyFont="1" applyFill="1" applyBorder="1" applyAlignment="1">
      <alignment horizontal="center" vertical="center"/>
    </xf>
    <xf numFmtId="0" fontId="30" fillId="0" borderId="0" xfId="0" applyFont="1" applyAlignment="1"/>
    <xf numFmtId="0" fontId="32" fillId="0" borderId="0" xfId="0" applyFont="1" applyAlignment="1">
      <alignment vertical="center"/>
    </xf>
    <xf numFmtId="0" fontId="1" fillId="0" borderId="0" xfId="0" applyFont="1"/>
    <xf numFmtId="0" fontId="20" fillId="2" borderId="0" xfId="0" applyFont="1" applyFill="1" applyBorder="1" applyAlignment="1">
      <alignment horizontal="right" vertical="center"/>
    </xf>
    <xf numFmtId="164" fontId="17" fillId="2" borderId="0" xfId="5" applyNumberFormat="1" applyFont="1" applyFill="1" applyBorder="1" applyAlignment="1">
      <alignment horizontal="center" vertical="center"/>
    </xf>
    <xf numFmtId="0" fontId="31" fillId="2" borderId="0" xfId="0" applyFont="1" applyFill="1" applyAlignment="1">
      <alignment horizontal="left" vertical="center" wrapText="1" indent="2"/>
    </xf>
    <xf numFmtId="2" fontId="33" fillId="2" borderId="0" xfId="0" applyNumberFormat="1" applyFont="1" applyFill="1" applyBorder="1" applyAlignment="1">
      <alignment horizontal="center" vertical="center"/>
    </xf>
    <xf numFmtId="0" fontId="17" fillId="0" borderId="0" xfId="0" applyFont="1"/>
    <xf numFmtId="0" fontId="14" fillId="0" borderId="0" xfId="0" applyFont="1" applyAlignment="1"/>
    <xf numFmtId="4" fontId="33" fillId="0" borderId="0" xfId="0" applyNumberFormat="1" applyFont="1" applyFill="1" applyBorder="1" applyAlignment="1">
      <alignment vertical="center"/>
    </xf>
    <xf numFmtId="4" fontId="34" fillId="0" borderId="0" xfId="0" applyNumberFormat="1" applyFont="1" applyFill="1" applyBorder="1" applyAlignment="1">
      <alignment vertical="center"/>
    </xf>
    <xf numFmtId="2" fontId="34" fillId="0" borderId="0" xfId="0" applyNumberFormat="1" applyFont="1" applyFill="1" applyBorder="1" applyAlignment="1">
      <alignment vertical="center"/>
    </xf>
    <xf numFmtId="0" fontId="20" fillId="0" borderId="0" xfId="0" applyFont="1" applyFill="1" applyBorder="1" applyAlignment="1">
      <alignment horizontal="right" vertical="center" indent="2"/>
    </xf>
    <xf numFmtId="164" fontId="17" fillId="0" borderId="0" xfId="5" applyNumberFormat="1" applyFont="1" applyFill="1" applyBorder="1" applyAlignment="1">
      <alignment horizontal="center" vertical="center" shrinkToFit="1"/>
    </xf>
    <xf numFmtId="0" fontId="31" fillId="0" borderId="0" xfId="0" applyFont="1" applyFill="1" applyAlignment="1">
      <alignment horizontal="left" wrapText="1" indent="2"/>
    </xf>
    <xf numFmtId="0" fontId="8" fillId="0" borderId="0" xfId="0" applyFont="1" applyFill="1" applyAlignment="1">
      <alignment horizontal="left"/>
    </xf>
    <xf numFmtId="0" fontId="8" fillId="0" borderId="0" xfId="0" applyFont="1" applyFill="1" applyAlignment="1">
      <alignment horizontal="center"/>
    </xf>
    <xf numFmtId="0" fontId="35" fillId="13" borderId="2" xfId="0" applyFont="1" applyFill="1" applyBorder="1" applyAlignment="1">
      <alignment vertical="center"/>
    </xf>
    <xf numFmtId="0" fontId="35" fillId="10" borderId="2" xfId="0" applyFont="1" applyFill="1" applyBorder="1" applyAlignment="1">
      <alignment vertical="center"/>
    </xf>
    <xf numFmtId="0" fontId="35" fillId="0" borderId="0" xfId="0" applyFont="1" applyFill="1" applyBorder="1" applyAlignment="1">
      <alignment vertical="center"/>
    </xf>
    <xf numFmtId="0" fontId="0" fillId="0" borderId="0" xfId="0" applyFill="1" applyBorder="1"/>
    <xf numFmtId="0" fontId="35" fillId="14" borderId="2" xfId="0" applyFont="1" applyFill="1" applyBorder="1" applyAlignment="1">
      <alignment vertical="center"/>
    </xf>
    <xf numFmtId="0" fontId="35" fillId="4" borderId="2" xfId="0" applyFont="1" applyFill="1" applyBorder="1" applyAlignment="1">
      <alignment vertical="center"/>
    </xf>
    <xf numFmtId="0" fontId="10" fillId="0" borderId="0" xfId="0" applyFont="1" applyAlignment="1" applyProtection="1">
      <alignment horizontal="right"/>
    </xf>
    <xf numFmtId="0" fontId="0" fillId="0" borderId="0" xfId="0" applyBorder="1"/>
    <xf numFmtId="0" fontId="22" fillId="0" borderId="0" xfId="0" applyFont="1"/>
    <xf numFmtId="0" fontId="0" fillId="0" borderId="2" xfId="0" applyBorder="1" applyAlignment="1">
      <alignment horizontal="center"/>
    </xf>
    <xf numFmtId="0" fontId="0" fillId="0" borderId="0" xfId="0" applyBorder="1" applyAlignment="1">
      <alignment horizontal="center"/>
    </xf>
    <xf numFmtId="0" fontId="8" fillId="0" borderId="0" xfId="0" applyFont="1" applyAlignment="1">
      <alignment horizontal="right"/>
    </xf>
    <xf numFmtId="2" fontId="0" fillId="0" borderId="0" xfId="0" applyNumberFormat="1" applyBorder="1" applyAlignment="1">
      <alignment horizontal="center"/>
    </xf>
    <xf numFmtId="0" fontId="0" fillId="0" borderId="0" xfId="0" applyAlignment="1">
      <alignment horizontal="right"/>
    </xf>
    <xf numFmtId="9" fontId="10" fillId="0" borderId="2" xfId="1" applyFont="1" applyBorder="1" applyAlignment="1">
      <alignment horizontal="center" shrinkToFit="1"/>
    </xf>
    <xf numFmtId="0" fontId="36" fillId="0" borderId="0" xfId="0" applyFont="1" applyFill="1"/>
    <xf numFmtId="0" fontId="13" fillId="0" borderId="0" xfId="0" applyFont="1" applyAlignment="1">
      <alignment horizontal="right"/>
    </xf>
    <xf numFmtId="0" fontId="0" fillId="0" borderId="0" xfId="0" applyAlignment="1">
      <alignment horizontal="center"/>
    </xf>
    <xf numFmtId="0" fontId="0" fillId="3" borderId="0" xfId="0" applyFill="1" applyAlignment="1">
      <alignment horizontal="center"/>
    </xf>
    <xf numFmtId="0" fontId="13" fillId="0" borderId="0" xfId="0" applyFont="1" applyBorder="1" applyAlignment="1" applyProtection="1">
      <alignment horizontal="right" vertical="center"/>
      <protection hidden="1"/>
    </xf>
    <xf numFmtId="0" fontId="37" fillId="0" borderId="0" xfId="0" applyFont="1" applyAlignment="1">
      <alignment horizontal="center" vertical="center"/>
    </xf>
    <xf numFmtId="0" fontId="2" fillId="0" borderId="0" xfId="0" applyFont="1" applyAlignment="1">
      <alignment horizontal="right" vertical="center"/>
    </xf>
    <xf numFmtId="9" fontId="10" fillId="0" borderId="22" xfId="1" applyFont="1" applyBorder="1" applyAlignment="1" applyProtection="1">
      <alignment horizontal="center" wrapText="1"/>
      <protection hidden="1"/>
    </xf>
    <xf numFmtId="0" fontId="10" fillId="12" borderId="22" xfId="0" applyFont="1" applyFill="1" applyBorder="1" applyAlignment="1" applyProtection="1">
      <alignment horizontal="center" vertical="center"/>
      <protection hidden="1"/>
    </xf>
    <xf numFmtId="0" fontId="10" fillId="12" borderId="23" xfId="0" applyFont="1" applyFill="1" applyBorder="1" applyAlignment="1" applyProtection="1">
      <alignment horizontal="center" vertical="center"/>
      <protection hidden="1"/>
    </xf>
    <xf numFmtId="0" fontId="10" fillId="12" borderId="24" xfId="0" applyFont="1" applyFill="1" applyBorder="1" applyAlignment="1" applyProtection="1">
      <alignment horizontal="center" vertical="center"/>
      <protection hidden="1"/>
    </xf>
    <xf numFmtId="9" fontId="0" fillId="0" borderId="0" xfId="1" applyFont="1"/>
    <xf numFmtId="0" fontId="9" fillId="0" borderId="24" xfId="0" applyFont="1" applyFill="1" applyBorder="1" applyAlignment="1" applyProtection="1">
      <alignment horizontal="center" vertical="center"/>
      <protection hidden="1"/>
    </xf>
    <xf numFmtId="0" fontId="6" fillId="0" borderId="94" xfId="0" applyFont="1" applyFill="1" applyBorder="1" applyAlignment="1" applyProtection="1">
      <alignment horizontal="center" vertical="center"/>
      <protection hidden="1"/>
    </xf>
    <xf numFmtId="0" fontId="18" fillId="0" borderId="0" xfId="0" applyFont="1" applyBorder="1" applyAlignment="1" applyProtection="1">
      <alignment horizontal="center" vertical="center" wrapText="1"/>
      <protection hidden="1"/>
    </xf>
    <xf numFmtId="0" fontId="0" fillId="0" borderId="32" xfId="0" applyFont="1" applyFill="1" applyBorder="1" applyAlignment="1" applyProtection="1">
      <alignment vertical="center"/>
      <protection hidden="1"/>
    </xf>
    <xf numFmtId="0" fontId="9" fillId="0" borderId="95" xfId="0" applyFont="1" applyBorder="1" applyAlignment="1" applyProtection="1">
      <alignment horizontal="center" wrapText="1"/>
      <protection hidden="1"/>
    </xf>
    <xf numFmtId="0" fontId="9" fillId="0" borderId="8" xfId="0" applyFont="1" applyBorder="1" applyAlignment="1" applyProtection="1">
      <alignment horizontal="center" wrapText="1"/>
      <protection hidden="1"/>
    </xf>
    <xf numFmtId="0" fontId="10" fillId="0" borderId="0" xfId="0" applyFont="1" applyAlignment="1">
      <alignment horizontal="right"/>
    </xf>
    <xf numFmtId="0" fontId="9" fillId="0" borderId="9" xfId="0" applyFont="1" applyBorder="1" applyAlignment="1">
      <alignment horizontal="center" vertical="center"/>
    </xf>
    <xf numFmtId="0" fontId="9" fillId="0" borderId="77" xfId="0" applyFont="1" applyBorder="1" applyAlignment="1" applyProtection="1">
      <alignment horizontal="center" wrapText="1"/>
      <protection hidden="1"/>
    </xf>
    <xf numFmtId="9" fontId="6" fillId="0" borderId="11" xfId="0" applyNumberFormat="1" applyFont="1" applyBorder="1"/>
    <xf numFmtId="9" fontId="9" fillId="0" borderId="12" xfId="1" applyFont="1" applyBorder="1" applyAlignment="1" applyProtection="1">
      <alignment horizontal="center" wrapText="1"/>
      <protection hidden="1"/>
    </xf>
    <xf numFmtId="9" fontId="9" fillId="0" borderId="78" xfId="1" applyFont="1" applyBorder="1" applyAlignment="1" applyProtection="1">
      <alignment horizontal="center" wrapText="1"/>
      <protection hidden="1"/>
    </xf>
    <xf numFmtId="9" fontId="9" fillId="0" borderId="32" xfId="1" applyFont="1" applyBorder="1" applyAlignment="1" applyProtection="1">
      <alignment horizontal="center" wrapText="1"/>
      <protection hidden="1"/>
    </xf>
    <xf numFmtId="9" fontId="0" fillId="0" borderId="0" xfId="1" applyFont="1" applyAlignment="1">
      <alignment horizontal="center"/>
    </xf>
    <xf numFmtId="0" fontId="0" fillId="0" borderId="0" xfId="0" applyFont="1" applyFill="1" applyBorder="1" applyAlignment="1" applyProtection="1">
      <alignment vertical="center"/>
      <protection hidden="1"/>
    </xf>
    <xf numFmtId="0" fontId="9" fillId="0" borderId="32" xfId="0" applyFont="1" applyFill="1" applyBorder="1" applyAlignment="1" applyProtection="1">
      <alignment horizontal="center" wrapText="1"/>
      <protection hidden="1"/>
    </xf>
    <xf numFmtId="0" fontId="9" fillId="0" borderId="0" xfId="0" applyFont="1" applyFill="1" applyBorder="1" applyAlignment="1" applyProtection="1">
      <alignment horizontal="center" wrapText="1"/>
      <protection hidden="1"/>
    </xf>
    <xf numFmtId="9" fontId="9" fillId="0" borderId="0" xfId="1" applyFont="1" applyBorder="1" applyAlignment="1" applyProtection="1">
      <alignment horizontal="center" wrapText="1"/>
      <protection hidden="1"/>
    </xf>
    <xf numFmtId="0" fontId="9" fillId="0" borderId="0" xfId="0" applyFont="1" applyBorder="1" applyAlignment="1" applyProtection="1">
      <alignment horizontal="center" wrapText="1"/>
      <protection hidden="1"/>
    </xf>
    <xf numFmtId="0" fontId="9" fillId="0" borderId="10" xfId="0" applyFont="1" applyBorder="1" applyAlignment="1" applyProtection="1">
      <alignment horizontal="center" wrapText="1"/>
      <protection hidden="1"/>
    </xf>
    <xf numFmtId="9" fontId="9" fillId="0" borderId="13" xfId="1" applyFont="1" applyBorder="1" applyAlignment="1" applyProtection="1">
      <alignment horizontal="center" wrapText="1"/>
      <protection hidden="1"/>
    </xf>
    <xf numFmtId="0" fontId="0" fillId="0" borderId="0" xfId="0" applyFont="1" applyAlignment="1" applyProtection="1">
      <alignment horizontal="center" vertical="top" wrapText="1"/>
      <protection hidden="1"/>
    </xf>
    <xf numFmtId="0" fontId="0" fillId="0" borderId="0" xfId="0" applyFont="1" applyAlignment="1" applyProtection="1">
      <alignment horizontal="left" vertical="top" wrapText="1"/>
      <protection hidden="1"/>
    </xf>
    <xf numFmtId="0" fontId="9" fillId="0" borderId="22" xfId="0" applyFont="1" applyBorder="1" applyAlignment="1" applyProtection="1">
      <alignment horizontal="center" wrapText="1"/>
      <protection hidden="1"/>
    </xf>
    <xf numFmtId="0" fontId="9" fillId="0" borderId="23" xfId="0" applyFont="1" applyBorder="1" applyAlignment="1" applyProtection="1">
      <alignment horizontal="center" wrapText="1"/>
      <protection hidden="1"/>
    </xf>
    <xf numFmtId="0" fontId="9" fillId="0" borderId="24" xfId="0" applyFont="1" applyBorder="1" applyAlignment="1" applyProtection="1">
      <alignment horizontal="center" wrapText="1"/>
      <protection hidden="1"/>
    </xf>
    <xf numFmtId="0" fontId="6" fillId="0" borderId="22" xfId="0" applyFont="1" applyFill="1" applyBorder="1" applyAlignment="1" applyProtection="1">
      <alignment horizontal="center" vertical="center" wrapText="1"/>
      <protection hidden="1"/>
    </xf>
    <xf numFmtId="0" fontId="6" fillId="0" borderId="23" xfId="0" applyFont="1" applyFill="1" applyBorder="1" applyAlignment="1" applyProtection="1">
      <alignment horizontal="center" vertical="center" wrapText="1"/>
      <protection hidden="1"/>
    </xf>
    <xf numFmtId="0" fontId="6" fillId="0" borderId="24" xfId="0" applyFont="1" applyFill="1" applyBorder="1" applyAlignment="1" applyProtection="1">
      <alignment horizontal="center" vertical="center" wrapText="1"/>
      <protection hidden="1"/>
    </xf>
    <xf numFmtId="9" fontId="10" fillId="0" borderId="23" xfId="1" applyFont="1" applyBorder="1" applyAlignment="1" applyProtection="1">
      <alignment horizontal="center" wrapText="1"/>
      <protection hidden="1"/>
    </xf>
    <xf numFmtId="9" fontId="10" fillId="0" borderId="24" xfId="1" applyFont="1" applyBorder="1" applyAlignment="1" applyProtection="1">
      <alignment horizontal="center" wrapText="1"/>
      <protection hidden="1"/>
    </xf>
    <xf numFmtId="0" fontId="22" fillId="0" borderId="0" xfId="0" applyFont="1" applyBorder="1" applyAlignment="1" applyProtection="1">
      <alignment vertical="center" wrapText="1"/>
      <protection hidden="1"/>
    </xf>
    <xf numFmtId="0" fontId="27" fillId="0" borderId="0" xfId="0" applyFont="1" applyAlignment="1" applyProtection="1">
      <protection hidden="1"/>
    </xf>
    <xf numFmtId="0" fontId="0" fillId="0" borderId="22" xfId="0" applyFont="1" applyFill="1" applyBorder="1" applyAlignment="1" applyProtection="1">
      <alignment horizontal="center" vertical="center"/>
      <protection hidden="1"/>
    </xf>
    <xf numFmtId="0" fontId="0" fillId="0" borderId="23" xfId="0" applyFont="1" applyFill="1" applyBorder="1" applyAlignment="1" applyProtection="1">
      <alignment horizontal="center" vertical="center"/>
      <protection hidden="1"/>
    </xf>
    <xf numFmtId="0" fontId="0" fillId="0" borderId="24" xfId="0" applyFont="1" applyFill="1" applyBorder="1" applyAlignment="1" applyProtection="1">
      <alignment horizontal="center" vertical="center"/>
      <protection hidden="1"/>
    </xf>
    <xf numFmtId="0" fontId="8" fillId="0" borderId="0" xfId="0" applyFont="1" applyBorder="1" applyAlignment="1" applyProtection="1">
      <alignment horizontal="right"/>
      <protection hidden="1"/>
    </xf>
    <xf numFmtId="0" fontId="8" fillId="0" borderId="79" xfId="0" applyFont="1" applyBorder="1" applyAlignment="1" applyProtection="1">
      <alignment horizontal="right"/>
      <protection hidden="1"/>
    </xf>
    <xf numFmtId="0" fontId="8" fillId="0" borderId="0" xfId="0" applyFont="1" applyAlignment="1" applyProtection="1">
      <alignment horizontal="right"/>
      <protection hidden="1"/>
    </xf>
    <xf numFmtId="2" fontId="11" fillId="0" borderId="84" xfId="0" applyNumberFormat="1" applyFont="1" applyBorder="1" applyAlignment="1" applyProtection="1">
      <alignment horizontal="center"/>
      <protection locked="0"/>
    </xf>
    <xf numFmtId="2" fontId="11" fillId="0" borderId="85" xfId="0" applyNumberFormat="1" applyFont="1" applyBorder="1" applyAlignment="1" applyProtection="1">
      <alignment horizontal="center"/>
      <protection locked="0"/>
    </xf>
    <xf numFmtId="0" fontId="11" fillId="0" borderId="0" xfId="0" applyFont="1" applyBorder="1" applyAlignment="1" applyProtection="1">
      <alignment horizontal="right"/>
      <protection hidden="1"/>
    </xf>
    <xf numFmtId="0" fontId="11" fillId="0" borderId="73" xfId="0" applyFont="1" applyBorder="1" applyAlignment="1" applyProtection="1">
      <alignment horizontal="right"/>
      <protection hidden="1"/>
    </xf>
    <xf numFmtId="0" fontId="22" fillId="0" borderId="0" xfId="0" applyFont="1" applyBorder="1" applyAlignment="1" applyProtection="1">
      <alignment horizontal="center" vertical="center" wrapText="1"/>
      <protection hidden="1"/>
    </xf>
    <xf numFmtId="0" fontId="22" fillId="0" borderId="79" xfId="0" applyFont="1" applyBorder="1" applyAlignment="1" applyProtection="1">
      <alignment horizontal="center" vertical="center" wrapText="1"/>
      <protection hidden="1"/>
    </xf>
    <xf numFmtId="0" fontId="22" fillId="0" borderId="30" xfId="0" applyFont="1" applyBorder="1" applyAlignment="1" applyProtection="1">
      <alignment horizontal="center" vertical="center" wrapText="1"/>
      <protection hidden="1"/>
    </xf>
    <xf numFmtId="0" fontId="22" fillId="0" borderId="80" xfId="0" applyFont="1" applyBorder="1" applyAlignment="1" applyProtection="1">
      <alignment horizontal="center" vertical="center" wrapText="1"/>
      <protection hidden="1"/>
    </xf>
    <xf numFmtId="0" fontId="20" fillId="0" borderId="0" xfId="0" applyFont="1" applyBorder="1" applyAlignment="1" applyProtection="1">
      <alignment horizontal="right" vertical="center" wrapText="1" indent="1"/>
      <protection hidden="1"/>
    </xf>
    <xf numFmtId="0" fontId="20" fillId="0" borderId="79" xfId="0" applyFont="1" applyBorder="1" applyAlignment="1" applyProtection="1">
      <alignment horizontal="right" vertical="center" wrapText="1" indent="1"/>
      <protection hidden="1"/>
    </xf>
    <xf numFmtId="0" fontId="20" fillId="0" borderId="0" xfId="0" applyFont="1" applyAlignment="1" applyProtection="1">
      <alignment horizontal="right" indent="1"/>
      <protection hidden="1"/>
    </xf>
    <xf numFmtId="0" fontId="20" fillId="0" borderId="79" xfId="0" applyFont="1" applyBorder="1" applyAlignment="1" applyProtection="1">
      <alignment horizontal="right" indent="1"/>
      <protection hidden="1"/>
    </xf>
    <xf numFmtId="0" fontId="10" fillId="8" borderId="2" xfId="0" applyFont="1" applyFill="1" applyBorder="1" applyAlignment="1" applyProtection="1">
      <alignment horizontal="center" wrapText="1"/>
      <protection hidden="1"/>
    </xf>
    <xf numFmtId="0" fontId="0" fillId="0" borderId="5" xfId="0" applyFont="1" applyBorder="1" applyAlignment="1" applyProtection="1">
      <alignment horizontal="center" vertical="center"/>
      <protection hidden="1"/>
    </xf>
    <xf numFmtId="0" fontId="0" fillId="0" borderId="7" xfId="0" applyFont="1" applyBorder="1" applyAlignment="1" applyProtection="1">
      <alignment horizontal="center" vertical="center"/>
      <protection hidden="1"/>
    </xf>
    <xf numFmtId="0" fontId="5" fillId="0" borderId="0" xfId="0" applyFont="1" applyBorder="1" applyAlignment="1" applyProtection="1">
      <alignment horizontal="center"/>
      <protection hidden="1"/>
    </xf>
    <xf numFmtId="0" fontId="0" fillId="2" borderId="31" xfId="0" applyFont="1" applyFill="1" applyBorder="1" applyAlignment="1" applyProtection="1">
      <alignment horizontal="center" textRotation="90"/>
      <protection hidden="1"/>
    </xf>
    <xf numFmtId="0" fontId="0" fillId="2" borderId="32" xfId="0" applyFont="1" applyFill="1" applyBorder="1" applyAlignment="1" applyProtection="1">
      <alignment horizontal="center" textRotation="90"/>
      <protection hidden="1"/>
    </xf>
    <xf numFmtId="0" fontId="0" fillId="2" borderId="33" xfId="0" applyFont="1" applyFill="1" applyBorder="1" applyAlignment="1" applyProtection="1">
      <alignment horizontal="center" textRotation="90"/>
      <protection hidden="1"/>
    </xf>
    <xf numFmtId="0" fontId="0" fillId="2" borderId="3" xfId="0" applyFont="1" applyFill="1" applyBorder="1" applyAlignment="1" applyProtection="1">
      <alignment horizontal="center" textRotation="90"/>
      <protection hidden="1"/>
    </xf>
    <xf numFmtId="0" fontId="0" fillId="2" borderId="1" xfId="0" applyFont="1" applyFill="1" applyBorder="1" applyAlignment="1" applyProtection="1">
      <alignment horizontal="center" textRotation="90"/>
      <protection hidden="1"/>
    </xf>
    <xf numFmtId="0" fontId="10" fillId="4" borderId="5" xfId="0" applyFont="1" applyFill="1" applyBorder="1" applyAlignment="1" applyProtection="1">
      <alignment horizontal="center" vertical="center"/>
      <protection hidden="1"/>
    </xf>
    <xf numFmtId="0" fontId="10" fillId="4" borderId="7" xfId="0" applyFont="1" applyFill="1" applyBorder="1" applyAlignment="1" applyProtection="1">
      <alignment horizontal="center" vertical="center"/>
      <protection hidden="1"/>
    </xf>
    <xf numFmtId="2" fontId="0" fillId="4" borderId="5" xfId="0" applyNumberFormat="1" applyFont="1" applyFill="1" applyBorder="1" applyAlignment="1" applyProtection="1">
      <alignment horizontal="center" vertical="center"/>
      <protection hidden="1"/>
    </xf>
    <xf numFmtId="2" fontId="0" fillId="4" borderId="7" xfId="0" applyNumberFormat="1" applyFont="1" applyFill="1" applyBorder="1" applyAlignment="1" applyProtection="1">
      <alignment horizontal="center" vertical="center"/>
      <protection hidden="1"/>
    </xf>
    <xf numFmtId="0" fontId="10" fillId="0" borderId="2" xfId="0" applyFont="1" applyBorder="1" applyAlignment="1" applyProtection="1">
      <alignment horizontal="right" vertical="center"/>
      <protection hidden="1"/>
    </xf>
    <xf numFmtId="0" fontId="10" fillId="4" borderId="2" xfId="0" applyFont="1" applyFill="1" applyBorder="1" applyAlignment="1" applyProtection="1">
      <alignment horizontal="right" vertical="center"/>
      <protection hidden="1"/>
    </xf>
    <xf numFmtId="0" fontId="8" fillId="5" borderId="0" xfId="0" applyFont="1" applyFill="1" applyAlignment="1" applyProtection="1">
      <alignment horizontal="left" vertical="top" wrapText="1"/>
      <protection hidden="1"/>
    </xf>
    <xf numFmtId="0" fontId="0" fillId="0" borderId="0" xfId="0" applyFont="1" applyAlignment="1" applyProtection="1">
      <alignment horizontal="center" vertical="top" wrapText="1"/>
      <protection hidden="1"/>
    </xf>
    <xf numFmtId="0" fontId="12" fillId="3" borderId="0" xfId="0" applyFont="1" applyFill="1" applyBorder="1" applyAlignment="1" applyProtection="1">
      <alignment horizontal="left" vertical="center" wrapText="1"/>
      <protection hidden="1"/>
    </xf>
    <xf numFmtId="0" fontId="1" fillId="0" borderId="0" xfId="0" applyFont="1" applyAlignment="1" applyProtection="1">
      <alignment horizontal="left" vertical="top" wrapText="1"/>
      <protection hidden="1"/>
    </xf>
    <xf numFmtId="0" fontId="6" fillId="3" borderId="52" xfId="0" applyFont="1" applyFill="1" applyBorder="1" applyAlignment="1" applyProtection="1">
      <alignment horizontal="left" vertical="center" wrapText="1"/>
      <protection hidden="1"/>
    </xf>
    <xf numFmtId="0" fontId="6" fillId="3" borderId="53" xfId="0" applyFont="1" applyFill="1" applyBorder="1" applyAlignment="1" applyProtection="1">
      <alignment horizontal="left" vertical="center" wrapText="1"/>
      <protection hidden="1"/>
    </xf>
    <xf numFmtId="0" fontId="6" fillId="3" borderId="54" xfId="0" applyFont="1" applyFill="1" applyBorder="1" applyAlignment="1" applyProtection="1">
      <alignment horizontal="left" vertical="center" wrapText="1"/>
      <protection hidden="1"/>
    </xf>
    <xf numFmtId="0" fontId="6" fillId="3" borderId="56" xfId="0" applyFont="1" applyFill="1" applyBorder="1" applyAlignment="1" applyProtection="1">
      <alignment horizontal="left" vertical="center" wrapText="1"/>
      <protection hidden="1"/>
    </xf>
    <xf numFmtId="0" fontId="6" fillId="3" borderId="0" xfId="0" applyFont="1" applyFill="1" applyBorder="1" applyAlignment="1" applyProtection="1">
      <alignment horizontal="left" vertical="center" wrapText="1"/>
      <protection hidden="1"/>
    </xf>
    <xf numFmtId="0" fontId="6" fillId="3" borderId="57" xfId="0" applyFont="1" applyFill="1" applyBorder="1" applyAlignment="1" applyProtection="1">
      <alignment horizontal="left" vertical="center" wrapText="1"/>
      <protection hidden="1"/>
    </xf>
    <xf numFmtId="0" fontId="6" fillId="3" borderId="58" xfId="0" applyFont="1" applyFill="1" applyBorder="1" applyAlignment="1" applyProtection="1">
      <alignment horizontal="left" vertical="center" wrapText="1"/>
      <protection hidden="1"/>
    </xf>
    <xf numFmtId="0" fontId="6" fillId="3" borderId="59" xfId="0" applyFont="1" applyFill="1" applyBorder="1" applyAlignment="1" applyProtection="1">
      <alignment horizontal="left" vertical="center" wrapText="1"/>
      <protection hidden="1"/>
    </xf>
    <xf numFmtId="0" fontId="6" fillId="3" borderId="60" xfId="0" applyFont="1" applyFill="1" applyBorder="1" applyAlignment="1" applyProtection="1">
      <alignment horizontal="left" vertical="center" wrapText="1"/>
      <protection hidden="1"/>
    </xf>
    <xf numFmtId="0" fontId="14" fillId="0" borderId="55" xfId="0" applyFont="1" applyBorder="1" applyAlignment="1" applyProtection="1">
      <alignment horizontal="right" wrapText="1"/>
      <protection hidden="1"/>
    </xf>
    <xf numFmtId="0" fontId="8" fillId="5" borderId="0" xfId="0" applyFont="1" applyFill="1" applyAlignment="1" applyProtection="1">
      <alignment horizontal="left" vertical="top"/>
      <protection hidden="1"/>
    </xf>
    <xf numFmtId="0" fontId="0" fillId="0" borderId="30" xfId="0" applyFont="1" applyBorder="1" applyAlignment="1" applyProtection="1">
      <alignment horizontal="left"/>
      <protection hidden="1"/>
    </xf>
    <xf numFmtId="0" fontId="0" fillId="0" borderId="0" xfId="0" applyFont="1" applyAlignment="1" applyProtection="1">
      <alignment horizontal="left" vertical="top" wrapText="1"/>
      <protection hidden="1"/>
    </xf>
    <xf numFmtId="0" fontId="8" fillId="3" borderId="0" xfId="0" applyFont="1" applyFill="1" applyAlignment="1" applyProtection="1">
      <alignment horizontal="left" vertical="top" wrapText="1"/>
      <protection hidden="1"/>
    </xf>
    <xf numFmtId="0" fontId="18" fillId="0" borderId="0" xfId="0" applyFont="1" applyAlignment="1" applyProtection="1">
      <alignment horizontal="left" vertical="top" wrapText="1"/>
      <protection hidden="1"/>
    </xf>
    <xf numFmtId="0" fontId="0" fillId="0" borderId="5" xfId="0" applyFont="1" applyBorder="1" applyAlignment="1" applyProtection="1">
      <alignment horizontal="center" wrapText="1"/>
      <protection hidden="1"/>
    </xf>
    <xf numFmtId="0" fontId="0" fillId="0" borderId="6" xfId="0" applyFont="1" applyBorder="1" applyAlignment="1" applyProtection="1">
      <alignment horizontal="center" wrapText="1"/>
      <protection hidden="1"/>
    </xf>
    <xf numFmtId="0" fontId="0" fillId="0" borderId="7" xfId="0" applyFont="1" applyBorder="1" applyAlignment="1" applyProtection="1">
      <alignment horizontal="center" wrapText="1"/>
      <protection hidden="1"/>
    </xf>
    <xf numFmtId="0" fontId="0" fillId="0" borderId="5" xfId="0" applyFont="1" applyBorder="1" applyAlignment="1" applyProtection="1">
      <alignment horizontal="left" vertical="top" wrapText="1"/>
      <protection hidden="1"/>
    </xf>
    <xf numFmtId="0" fontId="0" fillId="0" borderId="6" xfId="0" applyFont="1" applyBorder="1" applyAlignment="1" applyProtection="1">
      <alignment horizontal="left" vertical="top" wrapText="1"/>
      <protection hidden="1"/>
    </xf>
    <xf numFmtId="0" fontId="0" fillId="0" borderId="7" xfId="0" applyFont="1" applyBorder="1" applyAlignment="1" applyProtection="1">
      <alignment horizontal="left" vertical="top" wrapText="1"/>
      <protection hidden="1"/>
    </xf>
    <xf numFmtId="0" fontId="8" fillId="3" borderId="0" xfId="0" applyFont="1" applyFill="1" applyAlignment="1">
      <alignment horizontal="center"/>
    </xf>
    <xf numFmtId="0" fontId="11" fillId="3" borderId="0" xfId="0" applyFont="1" applyFill="1" applyAlignment="1">
      <alignment horizontal="center" wrapText="1"/>
    </xf>
    <xf numFmtId="0" fontId="20" fillId="12" borderId="92" xfId="0" applyFont="1" applyFill="1" applyBorder="1" applyAlignment="1">
      <alignment horizontal="right" vertical="center" indent="2"/>
    </xf>
    <xf numFmtId="0" fontId="20" fillId="12" borderId="93" xfId="0" applyFont="1" applyFill="1" applyBorder="1" applyAlignment="1">
      <alignment horizontal="right" vertical="center" indent="2"/>
    </xf>
    <xf numFmtId="0" fontId="20" fillId="12" borderId="0" xfId="0" applyFont="1" applyFill="1" applyBorder="1" applyAlignment="1">
      <alignment horizontal="right" vertical="center" indent="2"/>
    </xf>
    <xf numFmtId="0" fontId="20" fillId="12" borderId="79" xfId="0" applyFont="1" applyFill="1" applyBorder="1" applyAlignment="1">
      <alignment horizontal="right" vertical="center" indent="2"/>
    </xf>
    <xf numFmtId="164" fontId="17" fillId="12" borderId="3" xfId="5" applyNumberFormat="1" applyFont="1" applyFill="1" applyBorder="1" applyAlignment="1">
      <alignment horizontal="center" vertical="center" shrinkToFit="1"/>
    </xf>
    <xf numFmtId="164" fontId="17" fillId="12" borderId="1" xfId="5" applyNumberFormat="1" applyFont="1" applyFill="1" applyBorder="1" applyAlignment="1">
      <alignment horizontal="center" vertical="center" shrinkToFit="1"/>
    </xf>
    <xf numFmtId="0" fontId="8" fillId="0" borderId="0" xfId="0" applyFont="1" applyAlignment="1">
      <alignment horizontal="left" vertical="center"/>
    </xf>
    <xf numFmtId="0" fontId="20" fillId="0" borderId="30" xfId="0" applyFont="1" applyFill="1" applyBorder="1" applyAlignment="1">
      <alignment horizontal="right" vertical="center" indent="2"/>
    </xf>
    <xf numFmtId="0" fontId="20" fillId="0" borderId="80" xfId="0" applyFont="1" applyFill="1" applyBorder="1" applyAlignment="1">
      <alignment horizontal="right" vertical="center" indent="2"/>
    </xf>
    <xf numFmtId="0" fontId="20" fillId="0" borderId="92" xfId="0" applyFont="1" applyFill="1" applyBorder="1" applyAlignment="1">
      <alignment horizontal="right" vertical="center" indent="2"/>
    </xf>
    <xf numFmtId="0" fontId="20" fillId="0" borderId="93" xfId="0" applyFont="1" applyFill="1" applyBorder="1" applyAlignment="1">
      <alignment horizontal="right" vertical="center" indent="2"/>
    </xf>
    <xf numFmtId="1" fontId="17" fillId="0" borderId="3" xfId="5" applyNumberFormat="1" applyFont="1" applyBorder="1" applyAlignment="1">
      <alignment horizontal="center" vertical="center"/>
    </xf>
    <xf numFmtId="1" fontId="17" fillId="0" borderId="4" xfId="5" applyNumberFormat="1" applyFont="1" applyBorder="1" applyAlignment="1">
      <alignment horizontal="center" vertical="center"/>
    </xf>
    <xf numFmtId="1" fontId="17" fillId="0" borderId="31" xfId="5" applyNumberFormat="1" applyFont="1" applyBorder="1" applyAlignment="1">
      <alignment horizontal="center" vertical="center"/>
    </xf>
    <xf numFmtId="1" fontId="17" fillId="0" borderId="33" xfId="5" applyNumberFormat="1" applyFont="1" applyBorder="1" applyAlignment="1">
      <alignment horizontal="center" vertical="center"/>
    </xf>
    <xf numFmtId="0" fontId="31" fillId="0" borderId="0" xfId="0" applyFont="1" applyFill="1" applyAlignment="1">
      <alignment horizontal="left" wrapText="1" indent="2"/>
    </xf>
    <xf numFmtId="164" fontId="17" fillId="12" borderId="31" xfId="5" applyNumberFormat="1" applyFont="1" applyFill="1" applyBorder="1" applyAlignment="1">
      <alignment horizontal="center" vertical="center" shrinkToFit="1"/>
    </xf>
    <xf numFmtId="164" fontId="17" fillId="12" borderId="32" xfId="5" applyNumberFormat="1" applyFont="1" applyFill="1" applyBorder="1" applyAlignment="1">
      <alignment horizontal="center" vertical="center" shrinkToFit="1"/>
    </xf>
    <xf numFmtId="0" fontId="31" fillId="0" borderId="0" xfId="0" applyFont="1" applyAlignment="1">
      <alignment horizontal="left" wrapText="1" indent="2"/>
    </xf>
    <xf numFmtId="0" fontId="21" fillId="6" borderId="0" xfId="0" applyFont="1" applyFill="1" applyAlignment="1" applyProtection="1">
      <alignment horizontal="center" vertical="center" wrapText="1"/>
    </xf>
    <xf numFmtId="0" fontId="29" fillId="7" borderId="0" xfId="0" applyFont="1" applyFill="1" applyAlignment="1">
      <alignment horizontal="center" vertical="center"/>
    </xf>
    <xf numFmtId="0" fontId="0" fillId="9" borderId="5" xfId="0" applyFont="1" applyFill="1" applyBorder="1" applyAlignment="1" applyProtection="1">
      <alignment horizontal="center" vertical="center"/>
      <protection hidden="1"/>
    </xf>
    <xf numFmtId="0" fontId="0" fillId="9" borderId="6" xfId="0" applyFont="1" applyFill="1" applyBorder="1" applyAlignment="1" applyProtection="1">
      <alignment horizontal="center" vertical="center"/>
      <protection hidden="1"/>
    </xf>
    <xf numFmtId="0" fontId="0" fillId="9" borderId="7" xfId="0" applyFont="1" applyFill="1" applyBorder="1" applyAlignment="1" applyProtection="1">
      <alignment horizontal="center" vertical="center"/>
      <protection hidden="1"/>
    </xf>
    <xf numFmtId="0" fontId="0" fillId="10" borderId="5" xfId="0" applyFont="1" applyFill="1" applyBorder="1" applyAlignment="1" applyProtection="1">
      <alignment horizontal="center" vertical="center"/>
      <protection hidden="1"/>
    </xf>
    <xf numFmtId="0" fontId="0" fillId="10" borderId="6" xfId="0" applyFont="1" applyFill="1" applyBorder="1" applyAlignment="1" applyProtection="1">
      <alignment horizontal="center" vertical="center"/>
      <protection hidden="1"/>
    </xf>
    <xf numFmtId="0" fontId="0" fillId="11" borderId="5" xfId="0" applyFont="1" applyFill="1" applyBorder="1" applyAlignment="1" applyProtection="1">
      <alignment horizontal="center" vertical="center"/>
      <protection hidden="1"/>
    </xf>
    <xf numFmtId="0" fontId="0" fillId="11" borderId="6" xfId="0" applyFont="1" applyFill="1" applyBorder="1" applyAlignment="1" applyProtection="1">
      <alignment horizontal="center" vertical="center"/>
      <protection hidden="1"/>
    </xf>
    <xf numFmtId="0" fontId="0" fillId="14" borderId="5" xfId="0" applyFont="1" applyFill="1" applyBorder="1" applyAlignment="1" applyProtection="1">
      <alignment horizontal="center" vertical="center"/>
      <protection hidden="1"/>
    </xf>
    <xf numFmtId="0" fontId="0" fillId="14" borderId="6" xfId="0" applyFont="1" applyFill="1" applyBorder="1" applyAlignment="1" applyProtection="1">
      <alignment horizontal="center" vertical="center"/>
      <protection hidden="1"/>
    </xf>
    <xf numFmtId="0" fontId="0" fillId="14" borderId="7" xfId="0" applyFont="1" applyFill="1" applyBorder="1" applyAlignment="1" applyProtection="1">
      <alignment horizontal="center" vertical="center"/>
      <protection hidden="1"/>
    </xf>
    <xf numFmtId="2" fontId="0" fillId="0" borderId="2" xfId="0" applyNumberFormat="1" applyBorder="1" applyAlignment="1">
      <alignment horizontal="center"/>
    </xf>
    <xf numFmtId="2" fontId="0" fillId="0" borderId="5" xfId="0" applyNumberFormat="1" applyBorder="1" applyAlignment="1">
      <alignment horizontal="center"/>
    </xf>
    <xf numFmtId="2" fontId="0" fillId="0" borderId="7" xfId="0" applyNumberFormat="1" applyBorder="1" applyAlignment="1">
      <alignment horizontal="center"/>
    </xf>
    <xf numFmtId="0" fontId="0" fillId="0" borderId="22" xfId="0" applyFont="1" applyFill="1" applyBorder="1" applyAlignment="1" applyProtection="1">
      <alignment horizontal="center" vertical="center"/>
      <protection hidden="1"/>
    </xf>
    <xf numFmtId="0" fontId="0" fillId="0" borderId="23" xfId="0" applyFont="1" applyFill="1" applyBorder="1" applyAlignment="1" applyProtection="1">
      <alignment horizontal="center" vertical="center"/>
      <protection hidden="1"/>
    </xf>
    <xf numFmtId="0" fontId="0" fillId="0" borderId="24" xfId="0" applyFont="1" applyFill="1" applyBorder="1" applyAlignment="1" applyProtection="1">
      <alignment horizontal="center" vertical="center"/>
      <protection hidden="1"/>
    </xf>
    <xf numFmtId="0" fontId="0" fillId="0" borderId="94" xfId="0" applyFont="1" applyFill="1" applyBorder="1" applyAlignment="1" applyProtection="1">
      <alignment horizontal="center" vertical="center"/>
      <protection hidden="1"/>
    </xf>
    <xf numFmtId="0" fontId="10" fillId="0" borderId="22" xfId="0" applyFont="1" applyBorder="1" applyAlignment="1" applyProtection="1">
      <protection hidden="1"/>
    </xf>
    <xf numFmtId="0" fontId="10" fillId="0" borderId="23" xfId="0" applyFont="1" applyBorder="1" applyAlignment="1" applyProtection="1">
      <protection hidden="1"/>
    </xf>
    <xf numFmtId="0" fontId="10" fillId="0" borderId="24" xfId="0" applyFont="1" applyBorder="1" applyAlignment="1" applyProtection="1">
      <protection hidden="1"/>
    </xf>
  </cellXfs>
  <cellStyles count="10">
    <cellStyle name="Prozent" xfId="1" builtinId="5"/>
    <cellStyle name="Prozent 2" xfId="5"/>
    <cellStyle name="Prozent 2 2" xfId="6"/>
    <cellStyle name="Standard" xfId="0" builtinId="0"/>
    <cellStyle name="Standard 2" xfId="2"/>
    <cellStyle name="Standard 2 2" xfId="7"/>
    <cellStyle name="Standard 2 2 2" xfId="8"/>
    <cellStyle name="Standard 2 2 3" xfId="9"/>
    <cellStyle name="Standard 3" xfId="3"/>
    <cellStyle name="Standard 3 2" xfId="4"/>
  </cellStyles>
  <dxfs count="22">
    <dxf>
      <fill>
        <patternFill>
          <bgColor rgb="FFFDAB0C"/>
        </patternFill>
      </fill>
    </dxf>
    <dxf>
      <font>
        <color theme="0"/>
      </font>
      <fill>
        <patternFill>
          <bgColor rgb="FF008000"/>
        </patternFill>
      </fill>
    </dxf>
    <dxf>
      <font>
        <color theme="0"/>
      </font>
      <fill>
        <patternFill>
          <bgColor rgb="FFFF3300"/>
        </patternFill>
      </fill>
    </dxf>
    <dxf>
      <fill>
        <patternFill>
          <bgColor rgb="FFB7DEE8"/>
        </patternFill>
      </fill>
    </dxf>
    <dxf>
      <fill>
        <patternFill>
          <bgColor rgb="FFCCC1DA"/>
        </patternFill>
      </fill>
    </dxf>
    <dxf>
      <fill>
        <patternFill>
          <bgColor rgb="FFFFCC99"/>
        </patternFill>
      </fill>
    </dxf>
    <dxf>
      <fill>
        <patternFill>
          <bgColor rgb="FFD8E4BC"/>
        </patternFill>
      </fill>
    </dxf>
    <dxf>
      <fill>
        <patternFill>
          <bgColor rgb="FFFDAB0C"/>
        </patternFill>
      </fill>
    </dxf>
    <dxf>
      <font>
        <color theme="0"/>
      </font>
      <fill>
        <patternFill>
          <bgColor rgb="FF008000"/>
        </patternFill>
      </fill>
    </dxf>
    <dxf>
      <font>
        <color theme="0"/>
      </font>
      <fill>
        <patternFill>
          <bgColor rgb="FFFF3300"/>
        </patternFill>
      </fill>
    </dxf>
    <dxf>
      <fill>
        <patternFill>
          <bgColor rgb="FFB7DEE8"/>
        </patternFill>
      </fill>
    </dxf>
    <dxf>
      <fill>
        <patternFill>
          <bgColor rgb="FFCCC1DA"/>
        </patternFill>
      </fill>
    </dxf>
    <dxf>
      <fill>
        <patternFill>
          <bgColor rgb="FFFFCC99"/>
        </patternFill>
      </fill>
    </dxf>
    <dxf>
      <fill>
        <patternFill>
          <bgColor rgb="FFD8E4BC"/>
        </patternFill>
      </fill>
    </dxf>
    <dxf>
      <fill>
        <patternFill>
          <bgColor rgb="FFFDAB0C"/>
        </patternFill>
      </fill>
    </dxf>
    <dxf>
      <font>
        <color theme="0"/>
      </font>
      <fill>
        <patternFill>
          <bgColor rgb="FF008000"/>
        </patternFill>
      </fill>
    </dxf>
    <dxf>
      <font>
        <color theme="0"/>
      </font>
      <fill>
        <patternFill>
          <bgColor rgb="FFFF3300"/>
        </patternFill>
      </fill>
    </dxf>
    <dxf>
      <font>
        <color theme="0"/>
      </font>
      <border>
        <left/>
        <right/>
        <top/>
        <bottom/>
        <vertical/>
        <horizontal/>
      </border>
    </dxf>
    <dxf>
      <fill>
        <patternFill>
          <bgColor rgb="FFB7DEE8"/>
        </patternFill>
      </fill>
    </dxf>
    <dxf>
      <fill>
        <patternFill>
          <bgColor rgb="FFCCC1DA"/>
        </patternFill>
      </fill>
    </dxf>
    <dxf>
      <fill>
        <patternFill>
          <bgColor rgb="FFFFCC99"/>
        </patternFill>
      </fill>
    </dxf>
    <dxf>
      <fill>
        <patternFill>
          <bgColor rgb="FFD8E4BC"/>
        </patternFill>
      </fill>
    </dxf>
  </dxfs>
  <tableStyles count="0" defaultTableStyle="TableStyleMedium2" defaultPivotStyle="PivotStyleLight16"/>
  <colors>
    <mruColors>
      <color rgb="FFFFCC99"/>
      <color rgb="FFFF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931034482758617E-2"/>
          <c:y val="4.6258246527777776E-2"/>
          <c:w val="0.91552474457215838"/>
          <c:h val="0.4556135912698413"/>
        </c:manualLayout>
      </c:layout>
      <c:barChart>
        <c:barDir val="col"/>
        <c:grouping val="clustered"/>
        <c:varyColors val="0"/>
        <c:ser>
          <c:idx val="0"/>
          <c:order val="0"/>
          <c:spPr>
            <a:solidFill>
              <a:srgbClr val="FFCC99"/>
            </a:solidFill>
            <a:ln>
              <a:solidFill>
                <a:schemeClr val="tx1"/>
              </a:solidFill>
            </a:ln>
          </c:spPr>
          <c:invertIfNegative val="0"/>
          <c:dPt>
            <c:idx val="0"/>
            <c:invertIfNegative val="0"/>
            <c:bubble3D val="0"/>
            <c:spPr>
              <a:solidFill>
                <a:srgbClr val="B7DEE8"/>
              </a:solidFill>
              <a:ln>
                <a:solidFill>
                  <a:schemeClr val="tx1"/>
                </a:solidFill>
              </a:ln>
            </c:spPr>
          </c:dPt>
          <c:dPt>
            <c:idx val="1"/>
            <c:invertIfNegative val="0"/>
            <c:bubble3D val="0"/>
            <c:spPr>
              <a:solidFill>
                <a:srgbClr val="B7DEE8"/>
              </a:solidFill>
              <a:ln>
                <a:solidFill>
                  <a:schemeClr val="tx1"/>
                </a:solidFill>
              </a:ln>
            </c:spPr>
          </c:dPt>
          <c:dPt>
            <c:idx val="2"/>
            <c:invertIfNegative val="0"/>
            <c:bubble3D val="0"/>
            <c:spPr>
              <a:solidFill>
                <a:srgbClr val="B7DEE8"/>
              </a:solidFill>
              <a:ln>
                <a:solidFill>
                  <a:schemeClr val="tx1"/>
                </a:solidFill>
              </a:ln>
            </c:spPr>
          </c:dPt>
          <c:dPt>
            <c:idx val="3"/>
            <c:invertIfNegative val="0"/>
            <c:bubble3D val="0"/>
            <c:spPr>
              <a:solidFill>
                <a:srgbClr val="B7DEE8"/>
              </a:solidFill>
              <a:ln>
                <a:solidFill>
                  <a:schemeClr val="tx1"/>
                </a:solidFill>
              </a:ln>
            </c:spPr>
          </c:dPt>
          <c:dPt>
            <c:idx val="4"/>
            <c:invertIfNegative val="0"/>
            <c:bubble3D val="0"/>
            <c:spPr>
              <a:solidFill>
                <a:srgbClr val="B7DEE8"/>
              </a:solidFill>
              <a:ln>
                <a:solidFill>
                  <a:schemeClr val="tx1"/>
                </a:solidFill>
              </a:ln>
            </c:spPr>
          </c:dPt>
          <c:dPt>
            <c:idx val="5"/>
            <c:invertIfNegative val="0"/>
            <c:bubble3D val="0"/>
            <c:spPr>
              <a:solidFill>
                <a:srgbClr val="CCC1DA"/>
              </a:solidFill>
              <a:ln>
                <a:solidFill>
                  <a:schemeClr val="tx1"/>
                </a:solidFill>
              </a:ln>
            </c:spPr>
          </c:dPt>
          <c:dPt>
            <c:idx val="6"/>
            <c:invertIfNegative val="0"/>
            <c:bubble3D val="0"/>
          </c:dPt>
          <c:dPt>
            <c:idx val="7"/>
            <c:invertIfNegative val="0"/>
            <c:bubble3D val="0"/>
          </c:dPt>
          <c:dPt>
            <c:idx val="8"/>
            <c:invertIfNegative val="0"/>
            <c:bubble3D val="0"/>
          </c:dPt>
          <c:dPt>
            <c:idx val="10"/>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K_Dat!$C$19:$K$21</c:f>
              <c:multiLvlStrCache>
                <c:ptCount val="9"/>
                <c:lvl>
                  <c:pt idx="0">
                    <c:v>1a
AFB I</c:v>
                  </c:pt>
                  <c:pt idx="1">
                    <c:v>1b
AFB I</c:v>
                  </c:pt>
                  <c:pt idx="2">
                    <c:v>1c
AFB I</c:v>
                  </c:pt>
                  <c:pt idx="3">
                    <c:v>1d(1)
AFB I</c:v>
                  </c:pt>
                  <c:pt idx="4">
                    <c:v>1d(2)
AFB I</c:v>
                  </c:pt>
                  <c:pt idx="5">
                    <c:v>1e
AFB II</c:v>
                  </c:pt>
                  <c:pt idx="6">
                    <c:v>1f
AFB II</c:v>
                  </c:pt>
                  <c:pt idx="7">
                    <c:v>1g(1)
AFB I</c:v>
                  </c:pt>
                  <c:pt idx="8">
                    <c:v>1g(2)
AFB II</c:v>
                  </c:pt>
                </c:lvl>
                <c:lvl>
                  <c:pt idx="0">
                    <c:v>Anteil einer
Größe
ermitteln</c:v>
                  </c:pt>
                  <c:pt idx="1">
                    <c:v>Größenangabe
umrechnen</c:v>
                  </c:pt>
                  <c:pt idx="2">
                    <c:v>ggT zweier
Zahlen
ermitteln</c:v>
                  </c:pt>
                  <c:pt idx="3">
                    <c:v>gebrochene
Zahlen multi-
plizieren und
subtrahieren</c:v>
                  </c:pt>
                  <c:pt idx="4">
                    <c:v>gebrochene
Zahlen
multiplizieren</c:v>
                  </c:pt>
                  <c:pt idx="5">
                    <c:v>vom
arithmetischen
Mittel auf
Zahl schließen</c:v>
                  </c:pt>
                  <c:pt idx="6">
                    <c:v>Größe der
Innenwinkel
schluss-
folgern</c:v>
                  </c:pt>
                  <c:pt idx="7">
                    <c:v>Flächeninhalt
Quadrat
berechnen</c:v>
                  </c:pt>
                  <c:pt idx="8">
                    <c:v>Beziehung
zwischen
Würfel und
Quader</c:v>
                  </c:pt>
                </c:lvl>
                <c:lvl>
                  <c:pt idx="0">
                    <c:v>Aufgabe 1</c:v>
                  </c:pt>
                </c:lvl>
              </c:multiLvlStrCache>
            </c:multiLvlStrRef>
          </c:cat>
          <c:val>
            <c:numRef>
              <c:f>K_Dat!$C$22:$K$22</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00"/>
        <c:axId val="149500288"/>
        <c:axId val="149502208"/>
      </c:barChart>
      <c:catAx>
        <c:axId val="149500288"/>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149502208"/>
        <c:crosses val="autoZero"/>
        <c:auto val="1"/>
        <c:lblAlgn val="ctr"/>
        <c:lblOffset val="100"/>
        <c:noMultiLvlLbl val="0"/>
      </c:catAx>
      <c:valAx>
        <c:axId val="149502208"/>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094180802983E-3"/>
              <c:y val="2.5585317460317461E-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49500288"/>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4.6258246527777776E-2"/>
          <c:w val="0.91552474457215838"/>
          <c:h val="0.52096571180555551"/>
        </c:manualLayout>
      </c:layout>
      <c:barChart>
        <c:barDir val="col"/>
        <c:grouping val="clustered"/>
        <c:varyColors val="0"/>
        <c:ser>
          <c:idx val="0"/>
          <c:order val="0"/>
          <c:spPr>
            <a:solidFill>
              <a:srgbClr val="B7DEE8"/>
            </a:solidFill>
            <a:ln>
              <a:solidFill>
                <a:schemeClr val="tx1"/>
              </a:solidFill>
            </a:ln>
          </c:spPr>
          <c:invertIfNegative val="0"/>
          <c:dPt>
            <c:idx val="0"/>
            <c:invertIfNegative val="0"/>
            <c:bubble3D val="0"/>
            <c:spPr>
              <a:solidFill>
                <a:schemeClr val="accent5"/>
              </a:solidFill>
              <a:ln>
                <a:solidFill>
                  <a:schemeClr val="tx1"/>
                </a:solidFill>
              </a:ln>
            </c:spPr>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10"/>
            <c:invertIfNegative val="0"/>
            <c:bubble3D val="0"/>
          </c:dPt>
          <c:dPt>
            <c:idx val="11"/>
            <c:invertIfNegative val="0"/>
            <c:bubble3D val="0"/>
          </c:dPt>
          <c:dPt>
            <c:idx val="12"/>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S_Dat!$C$33:$L$35</c:f>
              <c:multiLvlStrCache>
                <c:ptCount val="10"/>
                <c:lvl>
                  <c:pt idx="0">
                    <c:v>gesamt</c:v>
                  </c:pt>
                  <c:pt idx="1">
                    <c:v>1a
AFB I</c:v>
                  </c:pt>
                  <c:pt idx="2">
                    <c:v>1b
AFB I</c:v>
                  </c:pt>
                  <c:pt idx="3">
                    <c:v>1c
AFB I</c:v>
                  </c:pt>
                  <c:pt idx="4">
                    <c:v>1d(1)
AFB I</c:v>
                  </c:pt>
                  <c:pt idx="5">
                    <c:v>1d(2)
AFB I</c:v>
                  </c:pt>
                  <c:pt idx="6">
                    <c:v>4a-1
AFB II</c:v>
                  </c:pt>
                  <c:pt idx="7">
                    <c:v>4a-2
AFB II</c:v>
                  </c:pt>
                  <c:pt idx="8">
                    <c:v>4b
AFB III</c:v>
                  </c:pt>
                  <c:pt idx="9">
                    <c:v>5a
AFB II</c:v>
                  </c:pt>
                </c:lvl>
                <c:lvl>
                  <c:pt idx="0">
                    <c:v>Zahlen
und
Größen</c:v>
                  </c:pt>
                  <c:pt idx="1">
                    <c:v>Anteil einer
Größe
ermitteln</c:v>
                  </c:pt>
                  <c:pt idx="2">
                    <c:v>Größenangabe
umrechnen</c:v>
                  </c:pt>
                  <c:pt idx="3">
                    <c:v>ggT zweier
Zahlen
ermitteln</c:v>
                  </c:pt>
                  <c:pt idx="4">
                    <c:v>gebrochene
Zahlen multi-
plizieren und
subtrahieren</c:v>
                  </c:pt>
                  <c:pt idx="5">
                    <c:v>gebrochene
Zahlen
multiplizieren</c:v>
                  </c:pt>
                  <c:pt idx="6">
                    <c:v>Ansatz zur
Untersuchung</c:v>
                  </c:pt>
                  <c:pt idx="7">
                    <c:v>Schluss-
folgerung</c:v>
                  </c:pt>
                  <c:pt idx="8">
                    <c:v>Lösungen
veranschau-
lichen</c:v>
                  </c:pt>
                  <c:pt idx="9">
                    <c:v>Anzahl
berechnen</c:v>
                  </c:pt>
                </c:lvl>
                <c:lvl>
                  <c:pt idx="0">
                    <c:v>Zahlen und Größen</c:v>
                  </c:pt>
                </c:lvl>
              </c:multiLvlStrCache>
            </c:multiLvlStrRef>
          </c:cat>
          <c:val>
            <c:numRef>
              <c:f>S_Dat!$C$36:$L$36</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100"/>
        <c:axId val="43546880"/>
        <c:axId val="43552768"/>
      </c:barChart>
      <c:catAx>
        <c:axId val="43546880"/>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43552768"/>
        <c:crosses val="autoZero"/>
        <c:auto val="1"/>
        <c:lblAlgn val="ctr"/>
        <c:lblOffset val="100"/>
        <c:noMultiLvlLbl val="0"/>
      </c:catAx>
      <c:valAx>
        <c:axId val="43552768"/>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3546880"/>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040868454661561E-2"/>
          <c:y val="5.1770399305555555E-2"/>
          <c:w val="0.91552474457215838"/>
          <c:h val="0.50994140624999995"/>
        </c:manualLayout>
      </c:layout>
      <c:barChart>
        <c:barDir val="col"/>
        <c:grouping val="clustered"/>
        <c:varyColors val="0"/>
        <c:ser>
          <c:idx val="0"/>
          <c:order val="0"/>
          <c:spPr>
            <a:solidFill>
              <a:srgbClr val="FFCC99"/>
            </a:solidFill>
            <a:ln>
              <a:solidFill>
                <a:schemeClr val="tx1"/>
              </a:solidFill>
            </a:ln>
          </c:spPr>
          <c:invertIfNegative val="0"/>
          <c:dPt>
            <c:idx val="0"/>
            <c:invertIfNegative val="0"/>
            <c:bubble3D val="0"/>
            <c:spPr>
              <a:solidFill>
                <a:schemeClr val="accent6"/>
              </a:solidFill>
              <a:ln>
                <a:solidFill>
                  <a:schemeClr val="tx1"/>
                </a:solidFill>
              </a:ln>
            </c:spPr>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10"/>
            <c:invertIfNegative val="0"/>
            <c:bubble3D val="0"/>
          </c:dPt>
          <c:dPt>
            <c:idx val="11"/>
            <c:invertIfNegative val="0"/>
            <c:bubble3D val="0"/>
          </c:dPt>
          <c:dPt>
            <c:idx val="12"/>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S_Dat!$C$40:$L$42</c:f>
              <c:multiLvlStrCache>
                <c:ptCount val="10"/>
                <c:lvl>
                  <c:pt idx="0">
                    <c:v>gesamt</c:v>
                  </c:pt>
                  <c:pt idx="1">
                    <c:v>1f
AFB II</c:v>
                  </c:pt>
                  <c:pt idx="2">
                    <c:v>1g(1)
AFB I</c:v>
                  </c:pt>
                  <c:pt idx="3">
                    <c:v>1g(2)
AFB II</c:v>
                  </c:pt>
                  <c:pt idx="4">
                    <c:v>2a
AFB I</c:v>
                  </c:pt>
                  <c:pt idx="5">
                    <c:v>2b
AFB I</c:v>
                  </c:pt>
                  <c:pt idx="6">
                    <c:v>2c
AFB II</c:v>
                  </c:pt>
                  <c:pt idx="7">
                    <c:v>2d
AFB III</c:v>
                  </c:pt>
                  <c:pt idx="8">
                    <c:v>5b
AFB II</c:v>
                  </c:pt>
                  <c:pt idx="9">
                    <c:v>5d
AFB III</c:v>
                  </c:pt>
                </c:lvl>
                <c:lvl>
                  <c:pt idx="0">
                    <c:v>Raum
und
Form</c:v>
                  </c:pt>
                  <c:pt idx="1">
                    <c:v>Größe der
Innenwinkel
schluss-
folgern</c:v>
                  </c:pt>
                  <c:pt idx="2">
                    <c:v>Flächeninhalt
Quadrat
berechnen</c:v>
                  </c:pt>
                  <c:pt idx="3">
                    <c:v>Beziehung
zwischen
Würfel und
Quader</c:v>
                  </c:pt>
                  <c:pt idx="4">
                    <c:v>Mittel-
senkrechte
zeichnen</c:v>
                  </c:pt>
                  <c:pt idx="5">
                    <c:v>Koordinaten
eines
Punktes
angeben</c:v>
                  </c:pt>
                  <c:pt idx="6">
                    <c:v>Punkt
ergänzen</c:v>
                  </c:pt>
                  <c:pt idx="7">
                    <c:v>Gleichheit
der Flächen-
inhalte begründen</c:v>
                  </c:pt>
                  <c:pt idx="8">
                    <c:v>Darstellung
identifizieren</c:v>
                  </c:pt>
                  <c:pt idx="9">
                    <c:v>Höhe
ermitteln</c:v>
                  </c:pt>
                </c:lvl>
                <c:lvl>
                  <c:pt idx="0">
                    <c:v>Raum und Form</c:v>
                  </c:pt>
                </c:lvl>
              </c:multiLvlStrCache>
            </c:multiLvlStrRef>
          </c:cat>
          <c:val>
            <c:numRef>
              <c:f>S_Dat!$C$43:$L$43</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66"/>
        <c:axId val="43561728"/>
        <c:axId val="43563264"/>
      </c:barChart>
      <c:catAx>
        <c:axId val="43561728"/>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43563264"/>
        <c:crosses val="autoZero"/>
        <c:auto val="1"/>
        <c:lblAlgn val="ctr"/>
        <c:lblOffset val="100"/>
        <c:noMultiLvlLbl val="0"/>
      </c:catAx>
      <c:valAx>
        <c:axId val="43563264"/>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3561728"/>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5.1770399305555555E-2"/>
          <c:w val="0.91552474457215838"/>
          <c:h val="0.54025163583581282"/>
        </c:manualLayout>
      </c:layout>
      <c:barChart>
        <c:barDir val="col"/>
        <c:grouping val="clustered"/>
        <c:varyColors val="0"/>
        <c:ser>
          <c:idx val="0"/>
          <c:order val="0"/>
          <c:spPr>
            <a:solidFill>
              <a:srgbClr val="D8E4BC"/>
            </a:solidFill>
            <a:ln>
              <a:solidFill>
                <a:schemeClr val="tx1"/>
              </a:solidFill>
            </a:ln>
          </c:spPr>
          <c:invertIfNegative val="0"/>
          <c:dPt>
            <c:idx val="0"/>
            <c:invertIfNegative val="0"/>
            <c:bubble3D val="0"/>
            <c:spPr>
              <a:solidFill>
                <a:schemeClr val="accent3"/>
              </a:solidFill>
              <a:ln>
                <a:solidFill>
                  <a:schemeClr val="tx1"/>
                </a:solidFill>
              </a:ln>
            </c:spPr>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10"/>
            <c:invertIfNegative val="0"/>
            <c:bubble3D val="0"/>
          </c:dPt>
          <c:dPt>
            <c:idx val="11"/>
            <c:invertIfNegative val="0"/>
            <c:bubble3D val="0"/>
          </c:dPt>
          <c:dPt>
            <c:idx val="12"/>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S_Dat!$C$47:$E$49</c:f>
              <c:multiLvlStrCache>
                <c:ptCount val="3"/>
                <c:lvl>
                  <c:pt idx="0">
                    <c:v>gesamt</c:v>
                  </c:pt>
                  <c:pt idx="1">
                    <c:v>5c-1
AFB II</c:v>
                  </c:pt>
                  <c:pt idx="2">
                    <c:v>5c-2
AFB II</c:v>
                  </c:pt>
                </c:lvl>
                <c:lvl>
                  <c:pt idx="0">
                    <c:v>Zuordnungen 
und
Funktionen</c:v>
                  </c:pt>
                  <c:pt idx="1">
                    <c:v>Dauer
ermitteln</c:v>
                  </c:pt>
                  <c:pt idx="2">
                    <c:v>Vorgehen
veranschaulichen</c:v>
                  </c:pt>
                </c:lvl>
                <c:lvl>
                  <c:pt idx="0">
                    <c:v>Zuordnungen und Funktionen</c:v>
                  </c:pt>
                </c:lvl>
              </c:multiLvlStrCache>
            </c:multiLvlStrRef>
          </c:cat>
          <c:val>
            <c:numRef>
              <c:f>S_Dat!$C$50:$E$50</c:f>
              <c:numCache>
                <c:formatCode>0%</c:formatCode>
                <c:ptCount val="3"/>
                <c:pt idx="0">
                  <c:v>0</c:v>
                </c:pt>
                <c:pt idx="1">
                  <c:v>0</c:v>
                </c:pt>
                <c:pt idx="2">
                  <c:v>0</c:v>
                </c:pt>
              </c:numCache>
            </c:numRef>
          </c:val>
        </c:ser>
        <c:dLbls>
          <c:showLegendKey val="0"/>
          <c:showVal val="0"/>
          <c:showCatName val="0"/>
          <c:showSerName val="0"/>
          <c:showPercent val="0"/>
          <c:showBubbleSize val="0"/>
        </c:dLbls>
        <c:gapWidth val="460"/>
        <c:axId val="43580032"/>
        <c:axId val="43659648"/>
      </c:barChart>
      <c:catAx>
        <c:axId val="43580032"/>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43659648"/>
        <c:crosses val="autoZero"/>
        <c:auto val="1"/>
        <c:lblAlgn val="ctr"/>
        <c:lblOffset val="100"/>
        <c:noMultiLvlLbl val="0"/>
      </c:catAx>
      <c:valAx>
        <c:axId val="43659648"/>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3580032"/>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4.6258246527777776E-2"/>
          <c:w val="0.90944236909323117"/>
          <c:h val="0.43751234567901237"/>
        </c:manualLayout>
      </c:layout>
      <c:barChart>
        <c:barDir val="col"/>
        <c:grouping val="clustered"/>
        <c:varyColors val="0"/>
        <c:ser>
          <c:idx val="0"/>
          <c:order val="0"/>
          <c:spPr>
            <a:solidFill>
              <a:srgbClr val="FFCC99"/>
            </a:solidFill>
            <a:ln>
              <a:solidFill>
                <a:schemeClr val="tx1"/>
              </a:solid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spPr>
              <a:solidFill>
                <a:schemeClr val="accent4">
                  <a:lumMod val="40000"/>
                  <a:lumOff val="60000"/>
                </a:schemeClr>
              </a:solidFill>
              <a:ln>
                <a:solidFill>
                  <a:schemeClr val="tx1"/>
                </a:solidFill>
              </a:ln>
            </c:spPr>
          </c:dPt>
          <c:dPt>
            <c:idx val="5"/>
            <c:invertIfNegative val="0"/>
            <c:bubble3D val="0"/>
            <c:spPr>
              <a:solidFill>
                <a:schemeClr val="accent4">
                  <a:lumMod val="40000"/>
                  <a:lumOff val="60000"/>
                </a:schemeClr>
              </a:solidFill>
              <a:ln>
                <a:solidFill>
                  <a:schemeClr val="tx1"/>
                </a:solidFill>
              </a:ln>
            </c:spPr>
          </c:dPt>
          <c:dPt>
            <c:idx val="6"/>
            <c:invertIfNegative val="0"/>
            <c:bubble3D val="0"/>
            <c:spPr>
              <a:solidFill>
                <a:schemeClr val="accent4">
                  <a:lumMod val="40000"/>
                  <a:lumOff val="60000"/>
                </a:schemeClr>
              </a:solidFill>
              <a:ln>
                <a:solidFill>
                  <a:schemeClr val="tx1"/>
                </a:solidFill>
              </a:ln>
            </c:spPr>
          </c:dPt>
          <c:dPt>
            <c:idx val="7"/>
            <c:invertIfNegative val="0"/>
            <c:bubble3D val="0"/>
            <c:spPr>
              <a:solidFill>
                <a:schemeClr val="accent4">
                  <a:lumMod val="40000"/>
                  <a:lumOff val="60000"/>
                </a:schemeClr>
              </a:solidFill>
              <a:ln>
                <a:solidFill>
                  <a:schemeClr val="tx1"/>
                </a:solidFill>
              </a:ln>
            </c:spPr>
          </c:dPt>
          <c:dPt>
            <c:idx val="8"/>
            <c:invertIfNegative val="0"/>
            <c:bubble3D val="0"/>
            <c:spPr>
              <a:solidFill>
                <a:schemeClr val="accent4">
                  <a:lumMod val="40000"/>
                  <a:lumOff val="60000"/>
                </a:schemeClr>
              </a:solidFill>
              <a:ln>
                <a:solidFill>
                  <a:schemeClr val="tx1"/>
                </a:solidFill>
              </a:ln>
            </c:spPr>
          </c:dPt>
          <c:dPt>
            <c:idx val="9"/>
            <c:invertIfNegative val="0"/>
            <c:bubble3D val="0"/>
            <c:spPr>
              <a:solidFill>
                <a:schemeClr val="accent4">
                  <a:lumMod val="40000"/>
                  <a:lumOff val="60000"/>
                </a:schemeClr>
              </a:solidFill>
              <a:ln>
                <a:solidFill>
                  <a:schemeClr val="tx1"/>
                </a:solidFill>
              </a:ln>
            </c:spPr>
          </c:dPt>
          <c:dPt>
            <c:idx val="10"/>
            <c:invertIfNegative val="0"/>
            <c:bubble3D val="0"/>
            <c:spPr>
              <a:solidFill>
                <a:schemeClr val="accent4">
                  <a:lumMod val="40000"/>
                  <a:lumOff val="60000"/>
                </a:schemeClr>
              </a:solidFill>
              <a:ln>
                <a:solidFill>
                  <a:schemeClr val="tx1"/>
                </a:solidFill>
              </a:ln>
            </c:spPr>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S_Dat!$L$19:$T$21</c:f>
              <c:multiLvlStrCache>
                <c:ptCount val="9"/>
                <c:lvl>
                  <c:pt idx="0">
                    <c:v>2a
AFB I</c:v>
                  </c:pt>
                  <c:pt idx="1">
                    <c:v>2b
AFB I</c:v>
                  </c:pt>
                  <c:pt idx="2">
                    <c:v>2c
AFB II</c:v>
                  </c:pt>
                  <c:pt idx="3">
                    <c:v>2d
AFB III</c:v>
                  </c:pt>
                  <c:pt idx="4">
                    <c:v>3a-1
AFB I</c:v>
                  </c:pt>
                  <c:pt idx="5">
                    <c:v>3a-2
AFB I</c:v>
                  </c:pt>
                  <c:pt idx="6">
                    <c:v>3b
AFB II</c:v>
                  </c:pt>
                  <c:pt idx="7">
                    <c:v>3c
AFB III</c:v>
                  </c:pt>
                  <c:pt idx="8">
                    <c:v>3d
AFB III</c:v>
                  </c:pt>
                </c:lvl>
                <c:lvl>
                  <c:pt idx="0">
                    <c:v>Mittel-
senkrechte
zeichnen</c:v>
                  </c:pt>
                  <c:pt idx="1">
                    <c:v>Koordinaten
eines
Punktes
angeben</c:v>
                  </c:pt>
                  <c:pt idx="2">
                    <c:v>Punkt
ergänzen</c:v>
                  </c:pt>
                  <c:pt idx="3">
                    <c:v>Gleichheit
der Flächen-
inhalte begründen</c:v>
                  </c:pt>
                  <c:pt idx="4">
                    <c:v>1. Information
entnehmen</c:v>
                  </c:pt>
                  <c:pt idx="5">
                    <c:v>2. Information
entnehmen</c:v>
                  </c:pt>
                  <c:pt idx="6">
                    <c:v>Monate
angeben</c:v>
                  </c:pt>
                  <c:pt idx="7">
                    <c:v>Monat
nennen</c:v>
                  </c:pt>
                  <c:pt idx="8">
                    <c:v>Aussage
begründen</c:v>
                  </c:pt>
                </c:lvl>
                <c:lvl>
                  <c:pt idx="0">
                    <c:v>Aufgabe 2</c:v>
                  </c:pt>
                  <c:pt idx="4">
                    <c:v>Aufgabe 3</c:v>
                  </c:pt>
                </c:lvl>
              </c:multiLvlStrCache>
            </c:multiLvlStrRef>
          </c:cat>
          <c:val>
            <c:numRef>
              <c:f>S_Dat!$L$22:$T$22</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75"/>
        <c:axId val="43679744"/>
        <c:axId val="43681280"/>
      </c:barChart>
      <c:catAx>
        <c:axId val="43679744"/>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43681280"/>
        <c:crosses val="autoZero"/>
        <c:auto val="1"/>
        <c:lblAlgn val="ctr"/>
        <c:lblOffset val="100"/>
        <c:noMultiLvlLbl val="0"/>
      </c:catAx>
      <c:valAx>
        <c:axId val="43681280"/>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856960408686E-3"/>
              <c:y val="4.8919753086419868E-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3679744"/>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4.6258246527777776E-2"/>
          <c:w val="0.91552474457215838"/>
          <c:h val="0.54044212962962968"/>
        </c:manualLayout>
      </c:layout>
      <c:barChart>
        <c:barDir val="col"/>
        <c:grouping val="clustered"/>
        <c:varyColors val="0"/>
        <c:ser>
          <c:idx val="0"/>
          <c:order val="0"/>
          <c:spPr>
            <a:solidFill>
              <a:schemeClr val="accent4">
                <a:lumMod val="40000"/>
                <a:lumOff val="60000"/>
              </a:schemeClr>
            </a:solidFill>
            <a:ln>
              <a:solidFill>
                <a:schemeClr val="tx1"/>
              </a:solidFill>
            </a:ln>
          </c:spPr>
          <c:invertIfNegative val="0"/>
          <c:dPt>
            <c:idx val="0"/>
            <c:invertIfNegative val="0"/>
            <c:bubble3D val="0"/>
            <c:spPr>
              <a:solidFill>
                <a:schemeClr val="accent4"/>
              </a:solidFill>
              <a:ln>
                <a:solidFill>
                  <a:schemeClr val="tx1"/>
                </a:solidFill>
              </a:ln>
            </c:spPr>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10"/>
            <c:invertIfNegative val="0"/>
            <c:bubble3D val="0"/>
          </c:dPt>
          <c:dPt>
            <c:idx val="11"/>
            <c:invertIfNegative val="0"/>
            <c:bubble3D val="0"/>
          </c:dPt>
          <c:dPt>
            <c:idx val="12"/>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S_Dat!$C$54:$I$56</c:f>
              <c:multiLvlStrCache>
                <c:ptCount val="7"/>
                <c:lvl>
                  <c:pt idx="0">
                    <c:v>gesamt</c:v>
                  </c:pt>
                  <c:pt idx="1">
                    <c:v>1e
AFB II</c:v>
                  </c:pt>
                  <c:pt idx="2">
                    <c:v>3a-1
AFB I</c:v>
                  </c:pt>
                  <c:pt idx="3">
                    <c:v>3a-2
AFB I</c:v>
                  </c:pt>
                  <c:pt idx="4">
                    <c:v>3b
AFB II</c:v>
                  </c:pt>
                  <c:pt idx="5">
                    <c:v>3c
AFB III</c:v>
                  </c:pt>
                  <c:pt idx="6">
                    <c:v>3d
AFB III</c:v>
                  </c:pt>
                </c:lvl>
                <c:lvl>
                  <c:pt idx="0">
                    <c:v>Daten 
und
Zufall</c:v>
                  </c:pt>
                  <c:pt idx="1">
                    <c:v>vom arithme-
tischen Mittel
auf Zahl schließen</c:v>
                  </c:pt>
                  <c:pt idx="2">
                    <c:v>1. Information
entnehmen</c:v>
                  </c:pt>
                  <c:pt idx="3">
                    <c:v>2. Information
entnehmen</c:v>
                  </c:pt>
                  <c:pt idx="4">
                    <c:v>Monate
angeben</c:v>
                  </c:pt>
                  <c:pt idx="5">
                    <c:v>Monat
nennen</c:v>
                  </c:pt>
                  <c:pt idx="6">
                    <c:v>Aussage
begründen</c:v>
                  </c:pt>
                </c:lvl>
                <c:lvl>
                  <c:pt idx="0">
                    <c:v>Daten und Zufall</c:v>
                  </c:pt>
                </c:lvl>
              </c:multiLvlStrCache>
            </c:multiLvlStrRef>
          </c:cat>
          <c:val>
            <c:numRef>
              <c:f>S_Dat!$C$57:$I$57</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40"/>
        <c:axId val="43698048"/>
        <c:axId val="43699584"/>
      </c:barChart>
      <c:catAx>
        <c:axId val="43698048"/>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43699584"/>
        <c:crosses val="autoZero"/>
        <c:auto val="1"/>
        <c:lblAlgn val="ctr"/>
        <c:lblOffset val="100"/>
        <c:noMultiLvlLbl val="0"/>
      </c:catAx>
      <c:valAx>
        <c:axId val="43699584"/>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3698048"/>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4.6258246527777776E-2"/>
          <c:w val="0.90944236909323117"/>
          <c:h val="0.49735706018518511"/>
        </c:manualLayout>
      </c:layout>
      <c:barChart>
        <c:barDir val="col"/>
        <c:grouping val="clustered"/>
        <c:varyColors val="0"/>
        <c:ser>
          <c:idx val="0"/>
          <c:order val="0"/>
          <c:spPr>
            <a:solidFill>
              <a:schemeClr val="accent3">
                <a:lumMod val="40000"/>
                <a:lumOff val="60000"/>
              </a:schemeClr>
            </a:solidFill>
            <a:ln>
              <a:solidFill>
                <a:schemeClr val="tx1"/>
              </a:solidFill>
            </a:ln>
          </c:spPr>
          <c:invertIfNegative val="0"/>
          <c:dPt>
            <c:idx val="0"/>
            <c:invertIfNegative val="0"/>
            <c:bubble3D val="0"/>
            <c:spPr>
              <a:solidFill>
                <a:schemeClr val="accent5">
                  <a:lumMod val="40000"/>
                  <a:lumOff val="60000"/>
                </a:schemeClr>
              </a:solidFill>
              <a:ln>
                <a:solidFill>
                  <a:schemeClr val="tx1"/>
                </a:solidFill>
              </a:ln>
            </c:spPr>
          </c:dPt>
          <c:dPt>
            <c:idx val="1"/>
            <c:invertIfNegative val="0"/>
            <c:bubble3D val="0"/>
            <c:spPr>
              <a:solidFill>
                <a:schemeClr val="accent5">
                  <a:lumMod val="40000"/>
                  <a:lumOff val="60000"/>
                </a:schemeClr>
              </a:solidFill>
              <a:ln>
                <a:solidFill>
                  <a:schemeClr val="tx1"/>
                </a:solidFill>
              </a:ln>
            </c:spPr>
          </c:dPt>
          <c:dPt>
            <c:idx val="2"/>
            <c:invertIfNegative val="0"/>
            <c:bubble3D val="0"/>
            <c:spPr>
              <a:solidFill>
                <a:schemeClr val="accent5">
                  <a:lumMod val="40000"/>
                  <a:lumOff val="60000"/>
                </a:schemeClr>
              </a:solidFill>
              <a:ln>
                <a:solidFill>
                  <a:schemeClr val="tx1"/>
                </a:solidFill>
              </a:ln>
            </c:spPr>
          </c:dPt>
          <c:dPt>
            <c:idx val="3"/>
            <c:invertIfNegative val="0"/>
            <c:bubble3D val="0"/>
            <c:spPr>
              <a:solidFill>
                <a:schemeClr val="accent5">
                  <a:lumMod val="40000"/>
                  <a:lumOff val="60000"/>
                </a:schemeClr>
              </a:solidFill>
              <a:ln>
                <a:solidFill>
                  <a:schemeClr val="tx1"/>
                </a:solidFill>
              </a:ln>
            </c:spPr>
          </c:dPt>
          <c:dPt>
            <c:idx val="4"/>
            <c:invertIfNegative val="0"/>
            <c:bubble3D val="0"/>
            <c:spPr>
              <a:solidFill>
                <a:srgbClr val="FFCC99"/>
              </a:solidFill>
              <a:ln>
                <a:solidFill>
                  <a:schemeClr val="tx1"/>
                </a:solidFill>
              </a:ln>
            </c:spPr>
          </c:dPt>
          <c:dPt>
            <c:idx val="5"/>
            <c:invertIfNegative val="0"/>
            <c:bubble3D val="0"/>
          </c:dPt>
          <c:dPt>
            <c:idx val="6"/>
            <c:invertIfNegative val="0"/>
            <c:bubble3D val="0"/>
          </c:dPt>
          <c:dPt>
            <c:idx val="7"/>
            <c:invertIfNegative val="0"/>
            <c:bubble3D val="0"/>
            <c:spPr>
              <a:solidFill>
                <a:srgbClr val="FFCC99"/>
              </a:solidFill>
              <a:ln>
                <a:solidFill>
                  <a:schemeClr val="tx1"/>
                </a:solidFill>
              </a:ln>
            </c:spPr>
          </c:dPt>
          <c:dPt>
            <c:idx val="10"/>
            <c:invertIfNegative val="0"/>
            <c:bubble3D val="0"/>
          </c:dPt>
          <c:dPt>
            <c:idx val="11"/>
            <c:invertIfNegative val="0"/>
            <c:bubble3D val="0"/>
          </c:dPt>
          <c:dPt>
            <c:idx val="12"/>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K_Dat!$U$19:$AB$21</c:f>
              <c:multiLvlStrCache>
                <c:ptCount val="8"/>
                <c:lvl>
                  <c:pt idx="0">
                    <c:v>4a-1
AFB II</c:v>
                  </c:pt>
                  <c:pt idx="1">
                    <c:v>4a-2
AFB II</c:v>
                  </c:pt>
                  <c:pt idx="2">
                    <c:v>4b
AFB III</c:v>
                  </c:pt>
                  <c:pt idx="3">
                    <c:v>5a
AFB II</c:v>
                  </c:pt>
                  <c:pt idx="4">
                    <c:v>5b
AFB II</c:v>
                  </c:pt>
                  <c:pt idx="5">
                    <c:v>5c-1
AFB II</c:v>
                  </c:pt>
                  <c:pt idx="6">
                    <c:v>5c-2
AFB II</c:v>
                  </c:pt>
                  <c:pt idx="7">
                    <c:v>5d
AFB III</c:v>
                  </c:pt>
                </c:lvl>
                <c:lvl>
                  <c:pt idx="0">
                    <c:v>Ansatz zur
Untersuchung</c:v>
                  </c:pt>
                  <c:pt idx="1">
                    <c:v>Schluss-
folgerung</c:v>
                  </c:pt>
                  <c:pt idx="2">
                    <c:v>Lösungen
veranschaulichen</c:v>
                  </c:pt>
                  <c:pt idx="3">
                    <c:v>Anzahl
berechnen</c:v>
                  </c:pt>
                  <c:pt idx="4">
                    <c:v>Darstellung
identifizieren</c:v>
                  </c:pt>
                  <c:pt idx="5">
                    <c:v>Dauer
ermitteln</c:v>
                  </c:pt>
                  <c:pt idx="6">
                    <c:v>Vorgehen
veranschaulichen</c:v>
                  </c:pt>
                  <c:pt idx="7">
                    <c:v>Höhe
ermitteln</c:v>
                  </c:pt>
                </c:lvl>
                <c:lvl>
                  <c:pt idx="0">
                    <c:v>Aufgabe 4</c:v>
                  </c:pt>
                  <c:pt idx="3">
                    <c:v>Aufgabe 5</c:v>
                  </c:pt>
                </c:lvl>
              </c:multiLvlStrCache>
            </c:multiLvlStrRef>
          </c:cat>
          <c:val>
            <c:numRef>
              <c:f>K_Dat!$U$22:$AB$22</c:f>
              <c:numCache>
                <c:formatCode>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10"/>
        <c:axId val="159455872"/>
        <c:axId val="159479296"/>
      </c:barChart>
      <c:catAx>
        <c:axId val="159455872"/>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159479296"/>
        <c:crosses val="autoZero"/>
        <c:auto val="1"/>
        <c:lblAlgn val="ctr"/>
        <c:lblOffset val="100"/>
        <c:noMultiLvlLbl val="0"/>
      </c:catAx>
      <c:valAx>
        <c:axId val="159479296"/>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094180802983E-3"/>
              <c:y val="5.7083333333333335E-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59455872"/>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4.6258246527777776E-2"/>
          <c:w val="0.91552474457215838"/>
          <c:h val="0.52096571180555551"/>
        </c:manualLayout>
      </c:layout>
      <c:barChart>
        <c:barDir val="col"/>
        <c:grouping val="clustered"/>
        <c:varyColors val="0"/>
        <c:ser>
          <c:idx val="0"/>
          <c:order val="0"/>
          <c:spPr>
            <a:solidFill>
              <a:srgbClr val="B7DEE8"/>
            </a:solidFill>
            <a:ln>
              <a:solidFill>
                <a:schemeClr val="tx1"/>
              </a:solidFill>
            </a:ln>
          </c:spPr>
          <c:invertIfNegative val="0"/>
          <c:dPt>
            <c:idx val="0"/>
            <c:invertIfNegative val="0"/>
            <c:bubble3D val="0"/>
            <c:spPr>
              <a:solidFill>
                <a:schemeClr val="accent5"/>
              </a:solidFill>
              <a:ln>
                <a:solidFill>
                  <a:schemeClr val="tx1"/>
                </a:solidFill>
              </a:ln>
            </c:spPr>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10"/>
            <c:invertIfNegative val="0"/>
            <c:bubble3D val="0"/>
          </c:dPt>
          <c:dPt>
            <c:idx val="11"/>
            <c:invertIfNegative val="0"/>
            <c:bubble3D val="0"/>
          </c:dPt>
          <c:dPt>
            <c:idx val="12"/>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K_Dat!$C$33:$L$35</c:f>
              <c:multiLvlStrCache>
                <c:ptCount val="10"/>
                <c:lvl>
                  <c:pt idx="0">
                    <c:v>gesamt</c:v>
                  </c:pt>
                  <c:pt idx="1">
                    <c:v>1a
AFB I</c:v>
                  </c:pt>
                  <c:pt idx="2">
                    <c:v>1b
AFB I</c:v>
                  </c:pt>
                  <c:pt idx="3">
                    <c:v>1c
AFB I</c:v>
                  </c:pt>
                  <c:pt idx="4">
                    <c:v>1d(1)
AFB I</c:v>
                  </c:pt>
                  <c:pt idx="5">
                    <c:v>1d(2)
AFB I</c:v>
                  </c:pt>
                  <c:pt idx="6">
                    <c:v>4a-1
AFB II</c:v>
                  </c:pt>
                  <c:pt idx="7">
                    <c:v>4a-2
AFB II</c:v>
                  </c:pt>
                  <c:pt idx="8">
                    <c:v>4b
AFB III</c:v>
                  </c:pt>
                  <c:pt idx="9">
                    <c:v>5a
AFB II</c:v>
                  </c:pt>
                </c:lvl>
                <c:lvl>
                  <c:pt idx="0">
                    <c:v>Zahlen
und
Größen</c:v>
                  </c:pt>
                  <c:pt idx="1">
                    <c:v>Anteil einer
Größe
ermitteln</c:v>
                  </c:pt>
                  <c:pt idx="2">
                    <c:v>Größenangabe
umrechnen</c:v>
                  </c:pt>
                  <c:pt idx="3">
                    <c:v>ggT zweier
Zahlen
ermitteln</c:v>
                  </c:pt>
                  <c:pt idx="4">
                    <c:v>gebrochene
Zahlen multi-
plizieren und
subtrahieren</c:v>
                  </c:pt>
                  <c:pt idx="5">
                    <c:v>gebrochene
Zahlen
multiplizieren</c:v>
                  </c:pt>
                  <c:pt idx="6">
                    <c:v>Ansatz zur
Untersuchung</c:v>
                  </c:pt>
                  <c:pt idx="7">
                    <c:v>Schluss-
folgerung</c:v>
                  </c:pt>
                  <c:pt idx="8">
                    <c:v>Lösungen
veranschau-
lichen</c:v>
                  </c:pt>
                  <c:pt idx="9">
                    <c:v>Anzahl
berechnen</c:v>
                  </c:pt>
                </c:lvl>
                <c:lvl>
                  <c:pt idx="0">
                    <c:v>Zahlen und Größen</c:v>
                  </c:pt>
                </c:lvl>
              </c:multiLvlStrCache>
            </c:multiLvlStrRef>
          </c:cat>
          <c:val>
            <c:numRef>
              <c:f>K_Dat!$C$36:$L$36</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66"/>
        <c:axId val="172460672"/>
        <c:axId val="172814720"/>
      </c:barChart>
      <c:catAx>
        <c:axId val="172460672"/>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172814720"/>
        <c:crosses val="autoZero"/>
        <c:auto val="1"/>
        <c:lblAlgn val="ctr"/>
        <c:lblOffset val="100"/>
        <c:noMultiLvlLbl val="0"/>
      </c:catAx>
      <c:valAx>
        <c:axId val="172814720"/>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72460672"/>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040868454661561E-2"/>
          <c:y val="5.1770399305555555E-2"/>
          <c:w val="0.91552474457215838"/>
          <c:h val="0.50994140624999995"/>
        </c:manualLayout>
      </c:layout>
      <c:barChart>
        <c:barDir val="col"/>
        <c:grouping val="clustered"/>
        <c:varyColors val="0"/>
        <c:ser>
          <c:idx val="0"/>
          <c:order val="0"/>
          <c:spPr>
            <a:solidFill>
              <a:srgbClr val="FFCC99"/>
            </a:solidFill>
            <a:ln>
              <a:solidFill>
                <a:schemeClr val="tx1"/>
              </a:solidFill>
            </a:ln>
          </c:spPr>
          <c:invertIfNegative val="0"/>
          <c:dPt>
            <c:idx val="0"/>
            <c:invertIfNegative val="0"/>
            <c:bubble3D val="0"/>
            <c:spPr>
              <a:solidFill>
                <a:schemeClr val="accent6"/>
              </a:solidFill>
              <a:ln>
                <a:solidFill>
                  <a:schemeClr val="tx1"/>
                </a:solidFill>
              </a:ln>
            </c:spPr>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10"/>
            <c:invertIfNegative val="0"/>
            <c:bubble3D val="0"/>
          </c:dPt>
          <c:dPt>
            <c:idx val="11"/>
            <c:invertIfNegative val="0"/>
            <c:bubble3D val="0"/>
          </c:dPt>
          <c:dPt>
            <c:idx val="12"/>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K_Dat!$C$40:$L$42</c:f>
              <c:multiLvlStrCache>
                <c:ptCount val="10"/>
                <c:lvl>
                  <c:pt idx="0">
                    <c:v>gesamt</c:v>
                  </c:pt>
                  <c:pt idx="1">
                    <c:v>1f
AFB II</c:v>
                  </c:pt>
                  <c:pt idx="2">
                    <c:v>1g(1)
AFB I</c:v>
                  </c:pt>
                  <c:pt idx="3">
                    <c:v>1g(2)
AFB II</c:v>
                  </c:pt>
                  <c:pt idx="4">
                    <c:v>2a
AFB I</c:v>
                  </c:pt>
                  <c:pt idx="5">
                    <c:v>2b
AFB I</c:v>
                  </c:pt>
                  <c:pt idx="6">
                    <c:v>2c
AFB II</c:v>
                  </c:pt>
                  <c:pt idx="7">
                    <c:v>2d
AFB III</c:v>
                  </c:pt>
                  <c:pt idx="8">
                    <c:v>5b
AFB II</c:v>
                  </c:pt>
                  <c:pt idx="9">
                    <c:v>5d
AFB III</c:v>
                  </c:pt>
                </c:lvl>
                <c:lvl>
                  <c:pt idx="0">
                    <c:v>Raum
und
Form</c:v>
                  </c:pt>
                  <c:pt idx="1">
                    <c:v>Größe der
Innenwinkel
schluss-
folgern</c:v>
                  </c:pt>
                  <c:pt idx="2">
                    <c:v>Flächeninhalt
Quadrat
berechnen</c:v>
                  </c:pt>
                  <c:pt idx="3">
                    <c:v>Beziehung
zwischen
Würfel und
Quader</c:v>
                  </c:pt>
                  <c:pt idx="4">
                    <c:v>Mittel-
senkrechte
zeichnen</c:v>
                  </c:pt>
                  <c:pt idx="5">
                    <c:v>Koordinaten
eines
Punktes
angeben</c:v>
                  </c:pt>
                  <c:pt idx="6">
                    <c:v>Punkt
ergänzen</c:v>
                  </c:pt>
                  <c:pt idx="7">
                    <c:v>Gleichheit
der Flächen-
inhalte begründen</c:v>
                  </c:pt>
                  <c:pt idx="8">
                    <c:v>Darstellung
identifizieren</c:v>
                  </c:pt>
                  <c:pt idx="9">
                    <c:v>Höhe
ermitteln</c:v>
                  </c:pt>
                </c:lvl>
                <c:lvl>
                  <c:pt idx="0">
                    <c:v>Raum und Form</c:v>
                  </c:pt>
                </c:lvl>
              </c:multiLvlStrCache>
            </c:multiLvlStrRef>
          </c:cat>
          <c:val>
            <c:numRef>
              <c:f>K_Dat!$C$43:$L$43</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66"/>
        <c:axId val="181733632"/>
        <c:axId val="181776384"/>
      </c:barChart>
      <c:catAx>
        <c:axId val="181733632"/>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181776384"/>
        <c:crosses val="autoZero"/>
        <c:auto val="1"/>
        <c:lblAlgn val="ctr"/>
        <c:lblOffset val="100"/>
        <c:noMultiLvlLbl val="0"/>
      </c:catAx>
      <c:valAx>
        <c:axId val="181776384"/>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81733632"/>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5.1770399305555555E-2"/>
          <c:w val="0.91552474457215838"/>
          <c:h val="0.54025163583581282"/>
        </c:manualLayout>
      </c:layout>
      <c:barChart>
        <c:barDir val="col"/>
        <c:grouping val="clustered"/>
        <c:varyColors val="0"/>
        <c:ser>
          <c:idx val="0"/>
          <c:order val="0"/>
          <c:spPr>
            <a:solidFill>
              <a:srgbClr val="D8E4BC"/>
            </a:solidFill>
            <a:ln>
              <a:solidFill>
                <a:schemeClr val="tx1"/>
              </a:solidFill>
            </a:ln>
          </c:spPr>
          <c:invertIfNegative val="0"/>
          <c:dPt>
            <c:idx val="0"/>
            <c:invertIfNegative val="0"/>
            <c:bubble3D val="0"/>
            <c:spPr>
              <a:solidFill>
                <a:schemeClr val="accent3"/>
              </a:solidFill>
              <a:ln>
                <a:solidFill>
                  <a:schemeClr val="tx1"/>
                </a:solidFill>
              </a:ln>
            </c:spPr>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10"/>
            <c:invertIfNegative val="0"/>
            <c:bubble3D val="0"/>
          </c:dPt>
          <c:dPt>
            <c:idx val="11"/>
            <c:invertIfNegative val="0"/>
            <c:bubble3D val="0"/>
          </c:dPt>
          <c:dPt>
            <c:idx val="12"/>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K_Dat!$C$47:$E$49</c:f>
              <c:multiLvlStrCache>
                <c:ptCount val="3"/>
                <c:lvl>
                  <c:pt idx="0">
                    <c:v>gesamt</c:v>
                  </c:pt>
                  <c:pt idx="1">
                    <c:v>5c-1
AFB II</c:v>
                  </c:pt>
                  <c:pt idx="2">
                    <c:v>5c-2
AFB II</c:v>
                  </c:pt>
                </c:lvl>
                <c:lvl>
                  <c:pt idx="0">
                    <c:v>Zuordnungen 
und
Funktionen</c:v>
                  </c:pt>
                  <c:pt idx="1">
                    <c:v>Dauer
ermitteln</c:v>
                  </c:pt>
                  <c:pt idx="2">
                    <c:v>Vorgehen
veranschaulichen</c:v>
                  </c:pt>
                </c:lvl>
                <c:lvl>
                  <c:pt idx="0">
                    <c:v>Zuordnungen und Funktionen</c:v>
                  </c:pt>
                </c:lvl>
              </c:multiLvlStrCache>
            </c:multiLvlStrRef>
          </c:cat>
          <c:val>
            <c:numRef>
              <c:f>K_Dat!$C$50:$E$50</c:f>
              <c:numCache>
                <c:formatCode>0%</c:formatCode>
                <c:ptCount val="3"/>
                <c:pt idx="0">
                  <c:v>0</c:v>
                </c:pt>
                <c:pt idx="1">
                  <c:v>0</c:v>
                </c:pt>
                <c:pt idx="2">
                  <c:v>0</c:v>
                </c:pt>
              </c:numCache>
            </c:numRef>
          </c:val>
        </c:ser>
        <c:dLbls>
          <c:showLegendKey val="0"/>
          <c:showVal val="0"/>
          <c:showCatName val="0"/>
          <c:showSerName val="0"/>
          <c:showPercent val="0"/>
          <c:showBubbleSize val="0"/>
        </c:dLbls>
        <c:gapWidth val="460"/>
        <c:axId val="189593856"/>
        <c:axId val="191017344"/>
      </c:barChart>
      <c:catAx>
        <c:axId val="189593856"/>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191017344"/>
        <c:crosses val="autoZero"/>
        <c:auto val="1"/>
        <c:lblAlgn val="ctr"/>
        <c:lblOffset val="100"/>
        <c:noMultiLvlLbl val="0"/>
      </c:catAx>
      <c:valAx>
        <c:axId val="191017344"/>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89593856"/>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4.6258246527777776E-2"/>
          <c:w val="0.90944236909323117"/>
          <c:h val="0.43751234567901237"/>
        </c:manualLayout>
      </c:layout>
      <c:barChart>
        <c:barDir val="col"/>
        <c:grouping val="clustered"/>
        <c:varyColors val="0"/>
        <c:ser>
          <c:idx val="0"/>
          <c:order val="0"/>
          <c:spPr>
            <a:solidFill>
              <a:srgbClr val="FFCC99"/>
            </a:solidFill>
            <a:ln>
              <a:solidFill>
                <a:schemeClr val="tx1"/>
              </a:solid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spPr>
              <a:solidFill>
                <a:schemeClr val="accent4">
                  <a:lumMod val="40000"/>
                  <a:lumOff val="60000"/>
                </a:schemeClr>
              </a:solidFill>
              <a:ln>
                <a:solidFill>
                  <a:schemeClr val="tx1"/>
                </a:solidFill>
              </a:ln>
            </c:spPr>
          </c:dPt>
          <c:dPt>
            <c:idx val="5"/>
            <c:invertIfNegative val="0"/>
            <c:bubble3D val="0"/>
            <c:spPr>
              <a:solidFill>
                <a:schemeClr val="accent4">
                  <a:lumMod val="40000"/>
                  <a:lumOff val="60000"/>
                </a:schemeClr>
              </a:solidFill>
              <a:ln>
                <a:solidFill>
                  <a:schemeClr val="tx1"/>
                </a:solidFill>
              </a:ln>
            </c:spPr>
          </c:dPt>
          <c:dPt>
            <c:idx val="6"/>
            <c:invertIfNegative val="0"/>
            <c:bubble3D val="0"/>
            <c:spPr>
              <a:solidFill>
                <a:schemeClr val="accent4">
                  <a:lumMod val="40000"/>
                  <a:lumOff val="60000"/>
                </a:schemeClr>
              </a:solidFill>
              <a:ln>
                <a:solidFill>
                  <a:schemeClr val="tx1"/>
                </a:solidFill>
              </a:ln>
            </c:spPr>
          </c:dPt>
          <c:dPt>
            <c:idx val="7"/>
            <c:invertIfNegative val="0"/>
            <c:bubble3D val="0"/>
            <c:spPr>
              <a:solidFill>
                <a:schemeClr val="accent4">
                  <a:lumMod val="40000"/>
                  <a:lumOff val="60000"/>
                </a:schemeClr>
              </a:solidFill>
              <a:ln>
                <a:solidFill>
                  <a:schemeClr val="tx1"/>
                </a:solidFill>
              </a:ln>
            </c:spPr>
          </c:dPt>
          <c:dPt>
            <c:idx val="8"/>
            <c:invertIfNegative val="0"/>
            <c:bubble3D val="0"/>
            <c:spPr>
              <a:solidFill>
                <a:schemeClr val="accent4">
                  <a:lumMod val="40000"/>
                  <a:lumOff val="60000"/>
                </a:schemeClr>
              </a:solidFill>
              <a:ln>
                <a:solidFill>
                  <a:schemeClr val="tx1"/>
                </a:solidFill>
              </a:ln>
            </c:spPr>
          </c:dPt>
          <c:dPt>
            <c:idx val="9"/>
            <c:invertIfNegative val="0"/>
            <c:bubble3D val="0"/>
            <c:spPr>
              <a:solidFill>
                <a:schemeClr val="accent4">
                  <a:lumMod val="40000"/>
                  <a:lumOff val="60000"/>
                </a:schemeClr>
              </a:solidFill>
              <a:ln>
                <a:solidFill>
                  <a:schemeClr val="tx1"/>
                </a:solidFill>
              </a:ln>
            </c:spPr>
          </c:dPt>
          <c:dPt>
            <c:idx val="10"/>
            <c:invertIfNegative val="0"/>
            <c:bubble3D val="0"/>
            <c:spPr>
              <a:solidFill>
                <a:schemeClr val="accent4">
                  <a:lumMod val="40000"/>
                  <a:lumOff val="60000"/>
                </a:schemeClr>
              </a:solidFill>
              <a:ln>
                <a:solidFill>
                  <a:schemeClr val="tx1"/>
                </a:solidFill>
              </a:ln>
            </c:spPr>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K_Dat!$L$19:$T$21</c:f>
              <c:multiLvlStrCache>
                <c:ptCount val="9"/>
                <c:lvl>
                  <c:pt idx="0">
                    <c:v>2a
AFB I</c:v>
                  </c:pt>
                  <c:pt idx="1">
                    <c:v>2b
AFB I</c:v>
                  </c:pt>
                  <c:pt idx="2">
                    <c:v>2c
AFB II</c:v>
                  </c:pt>
                  <c:pt idx="3">
                    <c:v>2d
AFB III</c:v>
                  </c:pt>
                  <c:pt idx="4">
                    <c:v>3a-1
AFB I</c:v>
                  </c:pt>
                  <c:pt idx="5">
                    <c:v>3a-2
AFB I</c:v>
                  </c:pt>
                  <c:pt idx="6">
                    <c:v>3b
AFB II</c:v>
                  </c:pt>
                  <c:pt idx="7">
                    <c:v>3c
AFB III</c:v>
                  </c:pt>
                  <c:pt idx="8">
                    <c:v>3d
AFB III</c:v>
                  </c:pt>
                </c:lvl>
                <c:lvl>
                  <c:pt idx="0">
                    <c:v>Mittel-
senkrechte
zeichnen</c:v>
                  </c:pt>
                  <c:pt idx="1">
                    <c:v>Koordinaten
eines
Punktes
angeben</c:v>
                  </c:pt>
                  <c:pt idx="2">
                    <c:v>Punkt
ergänzen</c:v>
                  </c:pt>
                  <c:pt idx="3">
                    <c:v>Gleichheit
der Flächen-
inhalte begründen</c:v>
                  </c:pt>
                  <c:pt idx="4">
                    <c:v>1. Information
entnehmen</c:v>
                  </c:pt>
                  <c:pt idx="5">
                    <c:v>2. Information
entnehmen</c:v>
                  </c:pt>
                  <c:pt idx="6">
                    <c:v>Monate
angeben</c:v>
                  </c:pt>
                  <c:pt idx="7">
                    <c:v>Monat
nennen</c:v>
                  </c:pt>
                  <c:pt idx="8">
                    <c:v>Aussage
begründen</c:v>
                  </c:pt>
                </c:lvl>
                <c:lvl>
                  <c:pt idx="0">
                    <c:v>Aufgabe 2</c:v>
                  </c:pt>
                  <c:pt idx="4">
                    <c:v>Aufgabe 3</c:v>
                  </c:pt>
                </c:lvl>
              </c:multiLvlStrCache>
            </c:multiLvlStrRef>
          </c:cat>
          <c:val>
            <c:numRef>
              <c:f>K_Dat!$L$22:$T$22</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75"/>
        <c:axId val="191419136"/>
        <c:axId val="191420672"/>
      </c:barChart>
      <c:catAx>
        <c:axId val="191419136"/>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191420672"/>
        <c:crosses val="autoZero"/>
        <c:auto val="1"/>
        <c:lblAlgn val="ctr"/>
        <c:lblOffset val="100"/>
        <c:noMultiLvlLbl val="0"/>
      </c:catAx>
      <c:valAx>
        <c:axId val="191420672"/>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856960408686E-3"/>
              <c:y val="4.8919753086419868E-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91419136"/>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4.6258246527777776E-2"/>
          <c:w val="0.91552474457215838"/>
          <c:h val="0.54044212962962968"/>
        </c:manualLayout>
      </c:layout>
      <c:barChart>
        <c:barDir val="col"/>
        <c:grouping val="clustered"/>
        <c:varyColors val="0"/>
        <c:ser>
          <c:idx val="0"/>
          <c:order val="0"/>
          <c:spPr>
            <a:solidFill>
              <a:schemeClr val="accent4">
                <a:lumMod val="40000"/>
                <a:lumOff val="60000"/>
              </a:schemeClr>
            </a:solidFill>
            <a:ln>
              <a:solidFill>
                <a:schemeClr val="tx1"/>
              </a:solidFill>
            </a:ln>
          </c:spPr>
          <c:invertIfNegative val="0"/>
          <c:dPt>
            <c:idx val="0"/>
            <c:invertIfNegative val="0"/>
            <c:bubble3D val="0"/>
            <c:spPr>
              <a:solidFill>
                <a:schemeClr val="accent4"/>
              </a:solidFill>
              <a:ln>
                <a:solidFill>
                  <a:schemeClr val="tx1"/>
                </a:solidFill>
              </a:ln>
            </c:spPr>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10"/>
            <c:invertIfNegative val="0"/>
            <c:bubble3D val="0"/>
          </c:dPt>
          <c:dPt>
            <c:idx val="11"/>
            <c:invertIfNegative val="0"/>
            <c:bubble3D val="0"/>
          </c:dPt>
          <c:dPt>
            <c:idx val="12"/>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K_Dat!$C$54:$I$56</c:f>
              <c:multiLvlStrCache>
                <c:ptCount val="7"/>
                <c:lvl>
                  <c:pt idx="0">
                    <c:v>gesamt</c:v>
                  </c:pt>
                  <c:pt idx="1">
                    <c:v>1e
AFB II</c:v>
                  </c:pt>
                  <c:pt idx="2">
                    <c:v>3a-1
AFB I</c:v>
                  </c:pt>
                  <c:pt idx="3">
                    <c:v>3a-2
AFB I</c:v>
                  </c:pt>
                  <c:pt idx="4">
                    <c:v>3b
AFB II</c:v>
                  </c:pt>
                  <c:pt idx="5">
                    <c:v>3c
AFB III</c:v>
                  </c:pt>
                  <c:pt idx="6">
                    <c:v>3d
AFB III</c:v>
                  </c:pt>
                </c:lvl>
                <c:lvl>
                  <c:pt idx="0">
                    <c:v>Daten 
und
Zufall</c:v>
                  </c:pt>
                  <c:pt idx="1">
                    <c:v>vom arithme-
tischen Mittel
auf Zahl schließen</c:v>
                  </c:pt>
                  <c:pt idx="2">
                    <c:v>1. Information
entnehmen</c:v>
                  </c:pt>
                  <c:pt idx="3">
                    <c:v>2. Information
entnehmen</c:v>
                  </c:pt>
                  <c:pt idx="4">
                    <c:v>Monate
angeben</c:v>
                  </c:pt>
                  <c:pt idx="5">
                    <c:v>Monat
nennen</c:v>
                  </c:pt>
                  <c:pt idx="6">
                    <c:v>Aussage
begründen</c:v>
                  </c:pt>
                </c:lvl>
                <c:lvl>
                  <c:pt idx="0">
                    <c:v>Daten und Zufall</c:v>
                  </c:pt>
                </c:lvl>
              </c:multiLvlStrCache>
            </c:multiLvlStrRef>
          </c:cat>
          <c:val>
            <c:numRef>
              <c:f>K_Dat!$C$57:$I$57</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40"/>
        <c:axId val="192700416"/>
        <c:axId val="192702720"/>
      </c:barChart>
      <c:catAx>
        <c:axId val="192700416"/>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192702720"/>
        <c:crosses val="autoZero"/>
        <c:auto val="1"/>
        <c:lblAlgn val="ctr"/>
        <c:lblOffset val="100"/>
        <c:noMultiLvlLbl val="0"/>
      </c:catAx>
      <c:valAx>
        <c:axId val="192702720"/>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856960408686E-3"/>
              <c:y val="0.1159513888888889"/>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92700416"/>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931034482758617E-2"/>
          <c:y val="4.6258246527777776E-2"/>
          <c:w val="0.91552474457215838"/>
          <c:h val="0.4556135912698413"/>
        </c:manualLayout>
      </c:layout>
      <c:barChart>
        <c:barDir val="col"/>
        <c:grouping val="clustered"/>
        <c:varyColors val="0"/>
        <c:ser>
          <c:idx val="0"/>
          <c:order val="0"/>
          <c:spPr>
            <a:solidFill>
              <a:srgbClr val="FFCC99"/>
            </a:solidFill>
            <a:ln>
              <a:solidFill>
                <a:schemeClr val="tx1"/>
              </a:solidFill>
            </a:ln>
          </c:spPr>
          <c:invertIfNegative val="0"/>
          <c:dPt>
            <c:idx val="0"/>
            <c:invertIfNegative val="0"/>
            <c:bubble3D val="0"/>
            <c:spPr>
              <a:solidFill>
                <a:srgbClr val="B7DEE8"/>
              </a:solidFill>
              <a:ln>
                <a:solidFill>
                  <a:schemeClr val="tx1"/>
                </a:solidFill>
              </a:ln>
            </c:spPr>
          </c:dPt>
          <c:dPt>
            <c:idx val="1"/>
            <c:invertIfNegative val="0"/>
            <c:bubble3D val="0"/>
            <c:spPr>
              <a:solidFill>
                <a:srgbClr val="B7DEE8"/>
              </a:solidFill>
              <a:ln>
                <a:solidFill>
                  <a:schemeClr val="tx1"/>
                </a:solidFill>
              </a:ln>
            </c:spPr>
          </c:dPt>
          <c:dPt>
            <c:idx val="2"/>
            <c:invertIfNegative val="0"/>
            <c:bubble3D val="0"/>
            <c:spPr>
              <a:solidFill>
                <a:srgbClr val="B7DEE8"/>
              </a:solidFill>
              <a:ln>
                <a:solidFill>
                  <a:schemeClr val="tx1"/>
                </a:solidFill>
              </a:ln>
            </c:spPr>
          </c:dPt>
          <c:dPt>
            <c:idx val="3"/>
            <c:invertIfNegative val="0"/>
            <c:bubble3D val="0"/>
            <c:spPr>
              <a:solidFill>
                <a:srgbClr val="B7DEE8"/>
              </a:solidFill>
              <a:ln>
                <a:solidFill>
                  <a:schemeClr val="tx1"/>
                </a:solidFill>
              </a:ln>
            </c:spPr>
          </c:dPt>
          <c:dPt>
            <c:idx val="4"/>
            <c:invertIfNegative val="0"/>
            <c:bubble3D val="0"/>
            <c:spPr>
              <a:solidFill>
                <a:srgbClr val="B7DEE8"/>
              </a:solidFill>
              <a:ln>
                <a:solidFill>
                  <a:schemeClr val="tx1"/>
                </a:solidFill>
              </a:ln>
            </c:spPr>
          </c:dPt>
          <c:dPt>
            <c:idx val="5"/>
            <c:invertIfNegative val="0"/>
            <c:bubble3D val="0"/>
            <c:spPr>
              <a:solidFill>
                <a:srgbClr val="CCC1DA"/>
              </a:solidFill>
              <a:ln>
                <a:solidFill>
                  <a:schemeClr val="tx1"/>
                </a:solidFill>
              </a:ln>
            </c:spPr>
          </c:dPt>
          <c:dPt>
            <c:idx val="6"/>
            <c:invertIfNegative val="0"/>
            <c:bubble3D val="0"/>
          </c:dPt>
          <c:dPt>
            <c:idx val="7"/>
            <c:invertIfNegative val="0"/>
            <c:bubble3D val="0"/>
          </c:dPt>
          <c:dPt>
            <c:idx val="8"/>
            <c:invertIfNegative val="0"/>
            <c:bubble3D val="0"/>
          </c:dPt>
          <c:dPt>
            <c:idx val="10"/>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S_Dat!$C$19:$K$21</c:f>
              <c:multiLvlStrCache>
                <c:ptCount val="9"/>
                <c:lvl>
                  <c:pt idx="0">
                    <c:v>1a
AFB I</c:v>
                  </c:pt>
                  <c:pt idx="1">
                    <c:v>1b
AFB I</c:v>
                  </c:pt>
                  <c:pt idx="2">
                    <c:v>1c
AFB I</c:v>
                  </c:pt>
                  <c:pt idx="3">
                    <c:v>1d(1)
AFB I</c:v>
                  </c:pt>
                  <c:pt idx="4">
                    <c:v>1d(2)
AFB I</c:v>
                  </c:pt>
                  <c:pt idx="5">
                    <c:v>1e
AFB II</c:v>
                  </c:pt>
                  <c:pt idx="6">
                    <c:v>1f
AFB II</c:v>
                  </c:pt>
                  <c:pt idx="7">
                    <c:v>1g(1)
AFB I</c:v>
                  </c:pt>
                  <c:pt idx="8">
                    <c:v>1g(2)
AFB II</c:v>
                  </c:pt>
                </c:lvl>
                <c:lvl>
                  <c:pt idx="0">
                    <c:v>Anteil einer
Größe
ermitteln</c:v>
                  </c:pt>
                  <c:pt idx="1">
                    <c:v>Größenangabe
umrechnen</c:v>
                  </c:pt>
                  <c:pt idx="2">
                    <c:v>ggT zweier
Zahlen
ermitteln</c:v>
                  </c:pt>
                  <c:pt idx="3">
                    <c:v>gebrochene
Zahlen multi-
plizieren und
subtrahieren</c:v>
                  </c:pt>
                  <c:pt idx="4">
                    <c:v>gebrochene
Zahlen
multiplizieren</c:v>
                  </c:pt>
                  <c:pt idx="5">
                    <c:v>vom
arithmetischen
Mittel auf
Zahl schließen</c:v>
                  </c:pt>
                  <c:pt idx="6">
                    <c:v>Größe der
Innenwinkel
schluss-
folgern</c:v>
                  </c:pt>
                  <c:pt idx="7">
                    <c:v>Flächeninhalt
Quadrat
berechnen</c:v>
                  </c:pt>
                  <c:pt idx="8">
                    <c:v>Beziehung
zwischen
Würfel und
Quader</c:v>
                  </c:pt>
                </c:lvl>
                <c:lvl>
                  <c:pt idx="0">
                    <c:v>Aufgabe 1</c:v>
                  </c:pt>
                </c:lvl>
              </c:multiLvlStrCache>
            </c:multiLvlStrRef>
          </c:cat>
          <c:val>
            <c:numRef>
              <c:f>S_Dat!$C$22:$K$22</c:f>
              <c:numCache>
                <c:formatCode>0%</c:formatCode>
                <c:ptCount val="9"/>
                <c:pt idx="0">
                  <c:v>0</c:v>
                </c:pt>
                <c:pt idx="1">
                  <c:v>0</c:v>
                </c:pt>
                <c:pt idx="2">
                  <c:v>0</c:v>
                </c:pt>
                <c:pt idx="3">
                  <c:v>0</c:v>
                </c:pt>
                <c:pt idx="4">
                  <c:v>0</c:v>
                </c:pt>
                <c:pt idx="5">
                  <c:v>0</c:v>
                </c:pt>
                <c:pt idx="6">
                  <c:v>0</c:v>
                </c:pt>
                <c:pt idx="7">
                  <c:v>0</c:v>
                </c:pt>
                <c:pt idx="8">
                  <c:v>0</c:v>
                </c:pt>
              </c:numCache>
            </c:numRef>
          </c:val>
        </c:ser>
        <c:dLbls>
          <c:showLegendKey val="0"/>
          <c:showVal val="0"/>
          <c:showCatName val="0"/>
          <c:showSerName val="0"/>
          <c:showPercent val="0"/>
          <c:showBubbleSize val="0"/>
        </c:dLbls>
        <c:gapWidth val="100"/>
        <c:axId val="199072768"/>
        <c:axId val="200569600"/>
      </c:barChart>
      <c:catAx>
        <c:axId val="199072768"/>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200569600"/>
        <c:crosses val="autoZero"/>
        <c:auto val="1"/>
        <c:lblAlgn val="ctr"/>
        <c:lblOffset val="100"/>
        <c:noMultiLvlLbl val="0"/>
      </c:catAx>
      <c:valAx>
        <c:axId val="200569600"/>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094180802983E-3"/>
              <c:y val="2.5585317460317461E-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199072768"/>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013409961685822E-2"/>
          <c:y val="4.6258246527777776E-2"/>
          <c:w val="0.90944236909323117"/>
          <c:h val="0.49735706018518511"/>
        </c:manualLayout>
      </c:layout>
      <c:barChart>
        <c:barDir val="col"/>
        <c:grouping val="clustered"/>
        <c:varyColors val="0"/>
        <c:ser>
          <c:idx val="0"/>
          <c:order val="0"/>
          <c:spPr>
            <a:solidFill>
              <a:schemeClr val="accent3">
                <a:lumMod val="40000"/>
                <a:lumOff val="60000"/>
              </a:schemeClr>
            </a:solidFill>
            <a:ln>
              <a:solidFill>
                <a:schemeClr val="tx1"/>
              </a:solidFill>
            </a:ln>
          </c:spPr>
          <c:invertIfNegative val="0"/>
          <c:dPt>
            <c:idx val="0"/>
            <c:invertIfNegative val="0"/>
            <c:bubble3D val="0"/>
            <c:spPr>
              <a:solidFill>
                <a:schemeClr val="accent5">
                  <a:lumMod val="40000"/>
                  <a:lumOff val="60000"/>
                </a:schemeClr>
              </a:solidFill>
              <a:ln>
                <a:solidFill>
                  <a:schemeClr val="tx1"/>
                </a:solidFill>
              </a:ln>
            </c:spPr>
          </c:dPt>
          <c:dPt>
            <c:idx val="1"/>
            <c:invertIfNegative val="0"/>
            <c:bubble3D val="0"/>
            <c:spPr>
              <a:solidFill>
                <a:schemeClr val="accent5">
                  <a:lumMod val="40000"/>
                  <a:lumOff val="60000"/>
                </a:schemeClr>
              </a:solidFill>
              <a:ln>
                <a:solidFill>
                  <a:schemeClr val="tx1"/>
                </a:solidFill>
              </a:ln>
            </c:spPr>
          </c:dPt>
          <c:dPt>
            <c:idx val="2"/>
            <c:invertIfNegative val="0"/>
            <c:bubble3D val="0"/>
            <c:spPr>
              <a:solidFill>
                <a:schemeClr val="accent5">
                  <a:lumMod val="40000"/>
                  <a:lumOff val="60000"/>
                </a:schemeClr>
              </a:solidFill>
              <a:ln>
                <a:solidFill>
                  <a:schemeClr val="tx1"/>
                </a:solidFill>
              </a:ln>
            </c:spPr>
          </c:dPt>
          <c:dPt>
            <c:idx val="3"/>
            <c:invertIfNegative val="0"/>
            <c:bubble3D val="0"/>
            <c:spPr>
              <a:solidFill>
                <a:schemeClr val="accent5">
                  <a:lumMod val="40000"/>
                  <a:lumOff val="60000"/>
                </a:schemeClr>
              </a:solidFill>
              <a:ln>
                <a:solidFill>
                  <a:schemeClr val="tx1"/>
                </a:solidFill>
              </a:ln>
            </c:spPr>
          </c:dPt>
          <c:dPt>
            <c:idx val="4"/>
            <c:invertIfNegative val="0"/>
            <c:bubble3D val="0"/>
            <c:spPr>
              <a:solidFill>
                <a:srgbClr val="FFCC99"/>
              </a:solidFill>
              <a:ln>
                <a:solidFill>
                  <a:schemeClr val="tx1"/>
                </a:solidFill>
              </a:ln>
            </c:spPr>
          </c:dPt>
          <c:dPt>
            <c:idx val="5"/>
            <c:invertIfNegative val="0"/>
            <c:bubble3D val="0"/>
          </c:dPt>
          <c:dPt>
            <c:idx val="6"/>
            <c:invertIfNegative val="0"/>
            <c:bubble3D val="0"/>
          </c:dPt>
          <c:dPt>
            <c:idx val="7"/>
            <c:invertIfNegative val="0"/>
            <c:bubble3D val="0"/>
            <c:spPr>
              <a:solidFill>
                <a:srgbClr val="FFCC99"/>
              </a:solidFill>
              <a:ln>
                <a:solidFill>
                  <a:schemeClr val="tx1"/>
                </a:solidFill>
              </a:ln>
            </c:spPr>
          </c:dPt>
          <c:dPt>
            <c:idx val="10"/>
            <c:invertIfNegative val="0"/>
            <c:bubble3D val="0"/>
          </c:dPt>
          <c:dPt>
            <c:idx val="11"/>
            <c:invertIfNegative val="0"/>
            <c:bubble3D val="0"/>
          </c:dPt>
          <c:dPt>
            <c:idx val="12"/>
            <c:invertIfNegative val="0"/>
            <c:bubble3D val="0"/>
          </c:dPt>
          <c:dLbls>
            <c:txPr>
              <a:bodyPr rot="0" vert="horz"/>
              <a:lstStyle/>
              <a:p>
                <a:pPr>
                  <a:defRPr sz="700">
                    <a:effectLst>
                      <a:glow rad="127000">
                        <a:sysClr val="window" lastClr="FFFFFF"/>
                      </a:glow>
                    </a:effectLst>
                    <a:latin typeface="+mn-lt"/>
                    <a:cs typeface="Arial" panose="020B0604020202020204" pitchFamily="34" charset="0"/>
                  </a:defRPr>
                </a:pPr>
                <a:endParaRPr lang="de-DE"/>
              </a:p>
            </c:txPr>
            <c:dLblPos val="inEnd"/>
            <c:showLegendKey val="0"/>
            <c:showVal val="1"/>
            <c:showCatName val="0"/>
            <c:showSerName val="0"/>
            <c:showPercent val="0"/>
            <c:showBubbleSize val="0"/>
            <c:showLeaderLines val="0"/>
          </c:dLbls>
          <c:cat>
            <c:multiLvlStrRef>
              <c:f>S_Dat!$U$19:$AB$21</c:f>
              <c:multiLvlStrCache>
                <c:ptCount val="8"/>
                <c:lvl>
                  <c:pt idx="0">
                    <c:v>4a-1
AFB II</c:v>
                  </c:pt>
                  <c:pt idx="1">
                    <c:v>4a-2
AFB II</c:v>
                  </c:pt>
                  <c:pt idx="2">
                    <c:v>4b
AFB III</c:v>
                  </c:pt>
                  <c:pt idx="3">
                    <c:v>5a
AFB II</c:v>
                  </c:pt>
                  <c:pt idx="4">
                    <c:v>5b
AFB II</c:v>
                  </c:pt>
                  <c:pt idx="5">
                    <c:v>5c-1
AFB II</c:v>
                  </c:pt>
                  <c:pt idx="6">
                    <c:v>5c-2
AFB II</c:v>
                  </c:pt>
                  <c:pt idx="7">
                    <c:v>5d
AFB III</c:v>
                  </c:pt>
                </c:lvl>
                <c:lvl>
                  <c:pt idx="0">
                    <c:v>Ansatz zur
Untersuchung</c:v>
                  </c:pt>
                  <c:pt idx="1">
                    <c:v>Schluss-
folgerung</c:v>
                  </c:pt>
                  <c:pt idx="2">
                    <c:v>Lösungen
veranschaulichen</c:v>
                  </c:pt>
                  <c:pt idx="3">
                    <c:v>Anzahl
berechnen</c:v>
                  </c:pt>
                  <c:pt idx="4">
                    <c:v>Darstellung
identifizieren</c:v>
                  </c:pt>
                  <c:pt idx="5">
                    <c:v>Dauer
ermitteln</c:v>
                  </c:pt>
                  <c:pt idx="6">
                    <c:v>Vorgehen
veranschaulichen</c:v>
                  </c:pt>
                  <c:pt idx="7">
                    <c:v>Höhe
ermitteln</c:v>
                  </c:pt>
                </c:lvl>
                <c:lvl>
                  <c:pt idx="0">
                    <c:v>Aufgabe 4</c:v>
                  </c:pt>
                  <c:pt idx="3">
                    <c:v>Aufgabe 5</c:v>
                  </c:pt>
                </c:lvl>
              </c:multiLvlStrCache>
            </c:multiLvlStrRef>
          </c:cat>
          <c:val>
            <c:numRef>
              <c:f>S_Dat!$U$22:$AB$22</c:f>
              <c:numCache>
                <c:formatCode>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axId val="43535360"/>
        <c:axId val="43537152"/>
      </c:barChart>
      <c:catAx>
        <c:axId val="43535360"/>
        <c:scaling>
          <c:orientation val="minMax"/>
        </c:scaling>
        <c:delete val="0"/>
        <c:axPos val="b"/>
        <c:majorTickMark val="out"/>
        <c:minorTickMark val="none"/>
        <c:tickLblPos val="nextTo"/>
        <c:spPr>
          <a:ln>
            <a:solidFill>
              <a:schemeClr val="tx1"/>
            </a:solidFill>
          </a:ln>
        </c:spPr>
        <c:txPr>
          <a:bodyPr rot="0" vert="horz"/>
          <a:lstStyle/>
          <a:p>
            <a:pPr>
              <a:defRPr sz="700">
                <a:latin typeface="+mn-lt"/>
              </a:defRPr>
            </a:pPr>
            <a:endParaRPr lang="de-DE"/>
          </a:p>
        </c:txPr>
        <c:crossAx val="43537152"/>
        <c:crosses val="autoZero"/>
        <c:auto val="1"/>
        <c:lblAlgn val="ctr"/>
        <c:lblOffset val="100"/>
        <c:noMultiLvlLbl val="0"/>
      </c:catAx>
      <c:valAx>
        <c:axId val="43537152"/>
        <c:scaling>
          <c:orientation val="minMax"/>
          <c:max val="1"/>
          <c:min val="0"/>
        </c:scaling>
        <c:delete val="0"/>
        <c:axPos val="l"/>
        <c:majorGridlines/>
        <c:title>
          <c:tx>
            <c:rich>
              <a:bodyPr rot="-5400000" vert="horz"/>
              <a:lstStyle/>
              <a:p>
                <a:pPr>
                  <a:defRPr sz="800"/>
                </a:pPr>
                <a:r>
                  <a:rPr lang="en-US" sz="800"/>
                  <a:t>Erfüllungsprozentsätze</a:t>
                </a:r>
              </a:p>
            </c:rich>
          </c:tx>
          <c:layout>
            <c:manualLayout>
              <c:xMode val="edge"/>
              <c:yMode val="edge"/>
              <c:x val="1.6313094180802983E-3"/>
              <c:y val="5.7083333333333335E-3"/>
            </c:manualLayout>
          </c:layout>
          <c:overlay val="0"/>
        </c:title>
        <c:numFmt formatCode="0%" sourceLinked="1"/>
        <c:majorTickMark val="out"/>
        <c:minorTickMark val="none"/>
        <c:tickLblPos val="nextTo"/>
        <c:spPr>
          <a:ln>
            <a:solidFill>
              <a:schemeClr val="tx1"/>
            </a:solidFill>
          </a:ln>
        </c:spPr>
        <c:txPr>
          <a:bodyPr/>
          <a:lstStyle/>
          <a:p>
            <a:pPr>
              <a:defRPr sz="800">
                <a:latin typeface="+mn-lt"/>
                <a:cs typeface="Arial" panose="020B0604020202020204" pitchFamily="34" charset="0"/>
              </a:defRPr>
            </a:pPr>
            <a:endParaRPr lang="de-DE"/>
          </a:p>
        </c:txPr>
        <c:crossAx val="43535360"/>
        <c:crosses val="autoZero"/>
        <c:crossBetween val="between"/>
        <c:majorUnit val="0.2"/>
        <c:minorUnit val="0.1"/>
      </c:valAx>
      <c:spPr>
        <a:noFill/>
        <a:ln>
          <a:solidFill>
            <a:schemeClr val="tx1"/>
          </a:solidFill>
        </a:ln>
      </c:spPr>
    </c:plotArea>
    <c:plotVisOnly val="1"/>
    <c:dispBlanksAs val="gap"/>
    <c:showDLblsOverMax val="0"/>
  </c:chart>
  <c:spPr>
    <a:noFill/>
    <a:ln w="9525">
      <a:solidFill>
        <a:schemeClr val="tx1"/>
      </a:solidFill>
    </a:ln>
  </c:spPr>
  <c:printSettings>
    <c:headerFooter/>
    <c:pageMargins b="0.39370078740157483" l="0.70866141732283472" r="0.70866141732283472" t="0.47244094488188981" header="0.31496062992125984" footer="0.31496062992125984"/>
    <c:pageSetup paperSize="9"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21981</xdr:colOff>
      <xdr:row>28</xdr:row>
      <xdr:rowOff>8398</xdr:rowOff>
    </xdr:from>
    <xdr:to>
      <xdr:col>13</xdr:col>
      <xdr:colOff>248596</xdr:colOff>
      <xdr:row>38</xdr:row>
      <xdr:rowOff>119398</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21981</xdr:colOff>
      <xdr:row>49</xdr:row>
      <xdr:rowOff>139211</xdr:rowOff>
    </xdr:from>
    <xdr:to>
      <xdr:col>13</xdr:col>
      <xdr:colOff>248596</xdr:colOff>
      <xdr:row>58</xdr:row>
      <xdr:rowOff>152711</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21981</xdr:colOff>
      <xdr:row>61</xdr:row>
      <xdr:rowOff>58615</xdr:rowOff>
    </xdr:from>
    <xdr:to>
      <xdr:col>13</xdr:col>
      <xdr:colOff>248596</xdr:colOff>
      <xdr:row>73</xdr:row>
      <xdr:rowOff>76615</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21981</xdr:colOff>
      <xdr:row>74</xdr:row>
      <xdr:rowOff>157904</xdr:rowOff>
    </xdr:from>
    <xdr:to>
      <xdr:col>13</xdr:col>
      <xdr:colOff>248596</xdr:colOff>
      <xdr:row>86</xdr:row>
      <xdr:rowOff>175904</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21981</xdr:colOff>
      <xdr:row>88</xdr:row>
      <xdr:rowOff>66693</xdr:rowOff>
    </xdr:from>
    <xdr:to>
      <xdr:col>13</xdr:col>
      <xdr:colOff>248596</xdr:colOff>
      <xdr:row>99</xdr:row>
      <xdr:rowOff>131193</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21981</xdr:colOff>
      <xdr:row>39</xdr:row>
      <xdr:rowOff>14555</xdr:rowOff>
    </xdr:from>
    <xdr:to>
      <xdr:col>13</xdr:col>
      <xdr:colOff>248596</xdr:colOff>
      <xdr:row>49</xdr:row>
      <xdr:rowOff>53555</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21981</xdr:colOff>
      <xdr:row>101</xdr:row>
      <xdr:rowOff>21981</xdr:rowOff>
    </xdr:from>
    <xdr:to>
      <xdr:col>13</xdr:col>
      <xdr:colOff>248596</xdr:colOff>
      <xdr:row>112</xdr:row>
      <xdr:rowOff>86481</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14.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15.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16.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8</xdr:col>
          <xdr:colOff>781050</xdr:colOff>
          <xdr:row>49</xdr:row>
          <xdr:rowOff>19050</xdr:rowOff>
        </xdr:to>
        <xdr:sp macro="" textlink="">
          <xdr:nvSpPr>
            <xdr:cNvPr id="8194" name="Object 2" hidden="1">
              <a:extLst>
                <a:ext uri="{63B3BB69-23CF-44E3-9099-C40C66FF867C}">
                  <a14:compatExt spid="_x0000_s8194"/>
                </a:ext>
              </a:extLst>
            </xdr:cNvPr>
            <xdr:cNvSpPr/>
          </xdr:nvSpPr>
          <xdr:spPr>
            <a:xfrm>
              <a:off x="0" y="0"/>
              <a:ext cx="0" cy="0"/>
            </a:xfrm>
            <a:prstGeom prst="rect">
              <a:avLst/>
            </a:prstGeom>
          </xdr:spPr>
        </xdr:sp>
        <xdr:clientData/>
      </xdr:twoCellAnchor>
    </mc:Choice>
    <mc:Fallback/>
  </mc:AlternateContent>
</xdr:wsDr>
</file>

<file path=xl/drawings/drawing2.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0.02851</cdr:x>
      <cdr:y>4.64228E-7</cdr:y>
    </cdr:from>
    <cdr:to>
      <cdr:x>0.98472</cdr:x>
      <cdr:y>0.08602</cdr:y>
    </cdr:to>
    <cdr:sp macro="" textlink="">
      <cdr:nvSpPr>
        <cdr:cNvPr id="2" name="Textfeld 1"/>
        <cdr:cNvSpPr txBox="1"/>
      </cdr:nvSpPr>
      <cdr:spPr>
        <a:xfrm xmlns:a="http://schemas.openxmlformats.org/drawingml/2006/main">
          <a:off x="178138" y="1"/>
          <a:ext cx="5974662" cy="185296"/>
        </a:xfrm>
        <a:prstGeom xmlns:a="http://schemas.openxmlformats.org/drawingml/2006/main" prst="rect">
          <a:avLst/>
        </a:prstGeom>
      </cdr:spPr>
      <cdr:txBody>
        <a:bodyPr xmlns:a="http://schemas.openxmlformats.org/drawingml/2006/main" vertOverflow="clip" horzOverflow="clip" wrap="square" rtlCol="0" anchor="ctr">
          <a:noAutofit/>
        </a:bodyPr>
        <a:lstStyle xmlns:a="http://schemas.openxmlformats.org/drawingml/2006/main"/>
        <a:p xmlns:a="http://schemas.openxmlformats.org/drawingml/2006/main">
          <a:pPr algn="ctr"/>
          <a:fld id="{2D6B2B9D-054C-4CEE-B368-BBD54424F0DB}" type="TxLink">
            <a:rPr lang="en-US" sz="900" b="1" i="0" u="none" strike="noStrike">
              <a:solidFill>
                <a:srgbClr val="000000"/>
              </a:solidFill>
              <a:latin typeface="Arial" panose="020B0604020202020204" pitchFamily="34" charset="0"/>
              <a:cs typeface="Arial" panose="020B0604020202020204" pitchFamily="34" charset="0"/>
            </a:rPr>
            <a:pPr algn="ctr"/>
            <a:t> </a:t>
          </a:fld>
          <a:endParaRPr lang="de-DE" sz="900" b="1">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21981</xdr:colOff>
      <xdr:row>28</xdr:row>
      <xdr:rowOff>8398</xdr:rowOff>
    </xdr:from>
    <xdr:to>
      <xdr:col>13</xdr:col>
      <xdr:colOff>248596</xdr:colOff>
      <xdr:row>38</xdr:row>
      <xdr:rowOff>119398</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21981</xdr:colOff>
      <xdr:row>49</xdr:row>
      <xdr:rowOff>139211</xdr:rowOff>
    </xdr:from>
    <xdr:to>
      <xdr:col>13</xdr:col>
      <xdr:colOff>248596</xdr:colOff>
      <xdr:row>58</xdr:row>
      <xdr:rowOff>152711</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21981</xdr:colOff>
      <xdr:row>61</xdr:row>
      <xdr:rowOff>58615</xdr:rowOff>
    </xdr:from>
    <xdr:to>
      <xdr:col>13</xdr:col>
      <xdr:colOff>248596</xdr:colOff>
      <xdr:row>73</xdr:row>
      <xdr:rowOff>76615</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21981</xdr:colOff>
      <xdr:row>74</xdr:row>
      <xdr:rowOff>157904</xdr:rowOff>
    </xdr:from>
    <xdr:to>
      <xdr:col>13</xdr:col>
      <xdr:colOff>248596</xdr:colOff>
      <xdr:row>86</xdr:row>
      <xdr:rowOff>175904</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21981</xdr:colOff>
      <xdr:row>88</xdr:row>
      <xdr:rowOff>66693</xdr:rowOff>
    </xdr:from>
    <xdr:to>
      <xdr:col>13</xdr:col>
      <xdr:colOff>248596</xdr:colOff>
      <xdr:row>99</xdr:row>
      <xdr:rowOff>131193</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21981</xdr:colOff>
      <xdr:row>39</xdr:row>
      <xdr:rowOff>14555</xdr:rowOff>
    </xdr:from>
    <xdr:to>
      <xdr:col>13</xdr:col>
      <xdr:colOff>248596</xdr:colOff>
      <xdr:row>49</xdr:row>
      <xdr:rowOff>53555</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21981</xdr:colOff>
      <xdr:row>101</xdr:row>
      <xdr:rowOff>21981</xdr:rowOff>
    </xdr:from>
    <xdr:to>
      <xdr:col>13</xdr:col>
      <xdr:colOff>248596</xdr:colOff>
      <xdr:row>112</xdr:row>
      <xdr:rowOff>86481</xdr:rowOff>
    </xdr:to>
    <xdr:graphicFrame macro="">
      <xdr:nvGraphicFramePr>
        <xdr:cNvPr id="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7.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N48"/>
  <sheetViews>
    <sheetView showGridLines="0" zoomScaleNormal="100" workbookViewId="0">
      <selection activeCell="F2" sqref="F2:G2"/>
    </sheetView>
  </sheetViews>
  <sheetFormatPr baseColWidth="10" defaultRowHeight="15" x14ac:dyDescent="0.25"/>
  <cols>
    <col min="1" max="1" width="3.5703125" style="4" customWidth="1"/>
    <col min="2" max="2" width="20.5703125" style="4" customWidth="1"/>
    <col min="3" max="3" width="4.42578125" style="4" customWidth="1"/>
    <col min="4" max="31" width="4.85546875" style="4" customWidth="1"/>
    <col min="32" max="32" width="2.140625" style="4" customWidth="1"/>
    <col min="33" max="33" width="6.85546875" style="4" customWidth="1"/>
    <col min="34" max="39" width="3.7109375" style="4" customWidth="1"/>
    <col min="40" max="100" width="4.140625" style="4" customWidth="1"/>
    <col min="101" max="16384" width="11.42578125" style="4"/>
  </cols>
  <sheetData>
    <row r="1" spans="1:40" ht="15" customHeight="1" thickBot="1" x14ac:dyDescent="0.3">
      <c r="A1" s="151" t="s">
        <v>141</v>
      </c>
      <c r="B1" s="151"/>
      <c r="C1" s="151"/>
      <c r="D1" s="151"/>
      <c r="E1" s="151"/>
      <c r="F1" s="151"/>
      <c r="G1" s="151"/>
      <c r="H1" s="151"/>
      <c r="I1" s="45"/>
      <c r="J1" s="45"/>
      <c r="K1" s="45"/>
      <c r="L1" s="45"/>
      <c r="M1" s="45"/>
      <c r="N1" s="45"/>
      <c r="O1" s="45"/>
      <c r="P1" s="45"/>
      <c r="Q1" s="45"/>
      <c r="R1" s="263"/>
      <c r="S1" s="263"/>
      <c r="T1" s="263"/>
      <c r="U1" s="263"/>
      <c r="V1" s="263"/>
      <c r="W1" s="263"/>
      <c r="X1" s="263"/>
      <c r="Y1" s="45"/>
      <c r="Z1" s="45"/>
      <c r="AA1" s="106"/>
      <c r="AB1" s="106"/>
      <c r="AC1" s="106"/>
    </row>
    <row r="2" spans="1:40" ht="17.25" thickTop="1" thickBot="1" x14ac:dyDescent="0.3">
      <c r="B2" s="43" t="s">
        <v>8</v>
      </c>
      <c r="C2" s="44" t="str">
        <f>IF(COUNT(AE13:AE42)=0,"",COUNT(AE13:AE42))</f>
        <v/>
      </c>
      <c r="D2" s="250" t="s">
        <v>7</v>
      </c>
      <c r="E2" s="251"/>
      <c r="F2" s="248"/>
      <c r="G2" s="249"/>
      <c r="I2" s="45"/>
      <c r="J2" s="45"/>
      <c r="K2" s="45"/>
      <c r="L2" s="45"/>
      <c r="M2" s="45"/>
      <c r="N2" s="45"/>
      <c r="O2" s="45"/>
      <c r="P2" s="45"/>
      <c r="Q2" s="45"/>
      <c r="R2" s="148"/>
      <c r="S2" s="149"/>
      <c r="T2" s="149"/>
      <c r="U2" s="149"/>
      <c r="V2" s="149"/>
      <c r="W2" s="149"/>
      <c r="X2" s="113"/>
      <c r="Y2" s="45"/>
      <c r="Z2" s="45"/>
    </row>
    <row r="3" spans="1:40" ht="8.25" customHeight="1" thickTop="1" x14ac:dyDescent="0.25">
      <c r="D3" s="107"/>
      <c r="E3" s="107"/>
      <c r="F3" s="122"/>
      <c r="G3" s="122"/>
      <c r="I3" s="45"/>
      <c r="J3" s="45"/>
      <c r="K3" s="45"/>
      <c r="L3" s="45"/>
      <c r="M3" s="137"/>
      <c r="N3" s="150"/>
      <c r="O3" s="45"/>
      <c r="P3" s="45"/>
      <c r="Q3" s="45"/>
      <c r="R3" s="118"/>
      <c r="S3" s="113"/>
      <c r="T3" s="113"/>
      <c r="U3" s="113"/>
      <c r="V3" s="113"/>
      <c r="W3" s="113"/>
      <c r="X3" s="113"/>
      <c r="Y3" s="45"/>
      <c r="Z3" s="45"/>
    </row>
    <row r="4" spans="1:40" ht="8.25" customHeight="1" x14ac:dyDescent="0.25">
      <c r="D4" s="107"/>
      <c r="E4" s="107"/>
      <c r="F4" s="122"/>
      <c r="G4" s="122"/>
      <c r="M4" s="43"/>
      <c r="N4" s="44"/>
      <c r="R4" s="118"/>
      <c r="S4" s="113"/>
      <c r="T4" s="113"/>
      <c r="U4" s="113"/>
      <c r="V4" s="113"/>
      <c r="W4" s="113"/>
      <c r="X4" s="113"/>
    </row>
    <row r="5" spans="1:40" ht="16.5" customHeight="1" x14ac:dyDescent="0.3">
      <c r="A5" s="112" t="str">
        <f>"Zentrale Klassenarbeit Mathematik 2019 - Schuljahrgang 6 - Gymnasium • Klasse "&amp;F2</f>
        <v xml:space="preserve">Zentrale Klassenarbeit Mathematik 2019 - Schuljahrgang 6 - Gymnasium • Klasse </v>
      </c>
      <c r="D5" s="107"/>
      <c r="E5" s="107"/>
      <c r="F5" s="122"/>
      <c r="G5" s="122"/>
      <c r="M5" s="43"/>
      <c r="N5" s="44"/>
    </row>
    <row r="6" spans="1:40" ht="6.75" customHeight="1" x14ac:dyDescent="0.3">
      <c r="A6" s="112"/>
      <c r="D6" s="107"/>
      <c r="E6" s="107"/>
      <c r="F6" s="122"/>
      <c r="G6" s="122"/>
      <c r="M6" s="43"/>
      <c r="N6" s="44"/>
    </row>
    <row r="7" spans="1:40" ht="15.75" customHeight="1" x14ac:dyDescent="0.25">
      <c r="A7" s="258" t="s">
        <v>319</v>
      </c>
      <c r="B7" s="258"/>
      <c r="C7" s="259"/>
      <c r="D7" s="242" t="s">
        <v>65</v>
      </c>
      <c r="E7" s="243" t="s">
        <v>65</v>
      </c>
      <c r="F7" s="243" t="s">
        <v>65</v>
      </c>
      <c r="G7" s="243" t="s">
        <v>65</v>
      </c>
      <c r="H7" s="243" t="s">
        <v>65</v>
      </c>
      <c r="I7" s="243" t="s">
        <v>66</v>
      </c>
      <c r="J7" s="243" t="s">
        <v>66</v>
      </c>
      <c r="K7" s="243" t="s">
        <v>65</v>
      </c>
      <c r="L7" s="244" t="s">
        <v>66</v>
      </c>
      <c r="M7" s="242" t="s">
        <v>65</v>
      </c>
      <c r="N7" s="243" t="s">
        <v>65</v>
      </c>
      <c r="O7" s="243" t="s">
        <v>66</v>
      </c>
      <c r="P7" s="244" t="s">
        <v>67</v>
      </c>
      <c r="Q7" s="242" t="s">
        <v>65</v>
      </c>
      <c r="R7" s="243" t="s">
        <v>65</v>
      </c>
      <c r="S7" s="243" t="s">
        <v>66</v>
      </c>
      <c r="T7" s="243" t="s">
        <v>67</v>
      </c>
      <c r="U7" s="244" t="s">
        <v>67</v>
      </c>
      <c r="V7" s="242" t="s">
        <v>66</v>
      </c>
      <c r="W7" s="243" t="s">
        <v>66</v>
      </c>
      <c r="X7" s="244" t="s">
        <v>67</v>
      </c>
      <c r="Y7" s="339" t="s">
        <v>66</v>
      </c>
      <c r="Z7" s="130" t="s">
        <v>66</v>
      </c>
      <c r="AA7" s="130" t="s">
        <v>66</v>
      </c>
      <c r="AB7" s="130" t="s">
        <v>66</v>
      </c>
      <c r="AC7" s="130" t="s">
        <v>67</v>
      </c>
    </row>
    <row r="8" spans="1:40" ht="15" customHeight="1" x14ac:dyDescent="0.25">
      <c r="A8" s="240"/>
      <c r="B8" s="256"/>
      <c r="C8" s="257"/>
      <c r="D8" s="132" t="s">
        <v>172</v>
      </c>
      <c r="E8" s="133" t="s">
        <v>172</v>
      </c>
      <c r="F8" s="133" t="s">
        <v>172</v>
      </c>
      <c r="G8" s="133" t="s">
        <v>172</v>
      </c>
      <c r="H8" s="133" t="s">
        <v>172</v>
      </c>
      <c r="I8" s="133" t="s">
        <v>177</v>
      </c>
      <c r="J8" s="133" t="s">
        <v>178</v>
      </c>
      <c r="K8" s="133" t="s">
        <v>178</v>
      </c>
      <c r="L8" s="134" t="s">
        <v>178</v>
      </c>
      <c r="M8" s="132" t="s">
        <v>178</v>
      </c>
      <c r="N8" s="133" t="s">
        <v>178</v>
      </c>
      <c r="O8" s="133" t="s">
        <v>178</v>
      </c>
      <c r="P8" s="134" t="s">
        <v>178</v>
      </c>
      <c r="Q8" s="132" t="s">
        <v>177</v>
      </c>
      <c r="R8" s="133" t="s">
        <v>177</v>
      </c>
      <c r="S8" s="133" t="s">
        <v>177</v>
      </c>
      <c r="T8" s="133" t="s">
        <v>177</v>
      </c>
      <c r="U8" s="134" t="s">
        <v>177</v>
      </c>
      <c r="V8" s="132" t="s">
        <v>172</v>
      </c>
      <c r="W8" s="133" t="s">
        <v>172</v>
      </c>
      <c r="X8" s="134" t="s">
        <v>172</v>
      </c>
      <c r="Y8" s="132" t="s">
        <v>172</v>
      </c>
      <c r="Z8" s="133" t="s">
        <v>178</v>
      </c>
      <c r="AA8" s="133" t="s">
        <v>186</v>
      </c>
      <c r="AB8" s="133" t="s">
        <v>186</v>
      </c>
      <c r="AC8" s="133" t="s">
        <v>178</v>
      </c>
      <c r="AD8" s="264" t="s">
        <v>136</v>
      </c>
      <c r="AE8" s="267" t="s">
        <v>151</v>
      </c>
      <c r="AG8" s="45"/>
      <c r="AH8" s="45"/>
      <c r="AI8" s="45"/>
      <c r="AJ8" s="45"/>
      <c r="AK8" s="45"/>
      <c r="AL8" s="45"/>
      <c r="AM8" s="45"/>
      <c r="AN8" s="45"/>
    </row>
    <row r="9" spans="1:40" ht="19.5" customHeight="1" x14ac:dyDescent="0.25">
      <c r="A9" s="252" t="s">
        <v>135</v>
      </c>
      <c r="B9" s="252"/>
      <c r="C9" s="253"/>
      <c r="D9" s="132" t="s">
        <v>188</v>
      </c>
      <c r="E9" s="133" t="s">
        <v>68</v>
      </c>
      <c r="F9" s="133" t="s">
        <v>69</v>
      </c>
      <c r="G9" s="133" t="s">
        <v>199</v>
      </c>
      <c r="H9" s="133" t="s">
        <v>200</v>
      </c>
      <c r="I9" s="133" t="s">
        <v>70</v>
      </c>
      <c r="J9" s="133" t="s">
        <v>108</v>
      </c>
      <c r="K9" s="133" t="s">
        <v>106</v>
      </c>
      <c r="L9" s="134" t="s">
        <v>107</v>
      </c>
      <c r="M9" s="132" t="s">
        <v>71</v>
      </c>
      <c r="N9" s="133" t="s">
        <v>72</v>
      </c>
      <c r="O9" s="133" t="s">
        <v>157</v>
      </c>
      <c r="P9" s="134" t="s">
        <v>158</v>
      </c>
      <c r="Q9" s="132" t="s">
        <v>189</v>
      </c>
      <c r="R9" s="133" t="s">
        <v>190</v>
      </c>
      <c r="S9" s="133" t="s">
        <v>109</v>
      </c>
      <c r="T9" s="133" t="s">
        <v>191</v>
      </c>
      <c r="U9" s="134" t="s">
        <v>192</v>
      </c>
      <c r="V9" s="132" t="s">
        <v>193</v>
      </c>
      <c r="W9" s="133" t="s">
        <v>194</v>
      </c>
      <c r="X9" s="134" t="s">
        <v>195</v>
      </c>
      <c r="Y9" s="132" t="s">
        <v>196</v>
      </c>
      <c r="Z9" s="135" t="s">
        <v>73</v>
      </c>
      <c r="AA9" s="133" t="s">
        <v>197</v>
      </c>
      <c r="AB9" s="133" t="s">
        <v>198</v>
      </c>
      <c r="AC9" s="134" t="s">
        <v>159</v>
      </c>
      <c r="AD9" s="265"/>
      <c r="AE9" s="268"/>
      <c r="AG9" s="46"/>
      <c r="AH9" s="46"/>
      <c r="AI9" s="46"/>
      <c r="AJ9" s="46"/>
      <c r="AK9" s="46"/>
      <c r="AL9" s="46"/>
      <c r="AM9" s="45"/>
      <c r="AN9" s="45"/>
    </row>
    <row r="10" spans="1:40" ht="78.75" customHeight="1" x14ac:dyDescent="0.25">
      <c r="A10" s="252"/>
      <c r="B10" s="252"/>
      <c r="C10" s="253"/>
      <c r="D10" s="155" t="s">
        <v>128</v>
      </c>
      <c r="E10" s="156" t="s">
        <v>169</v>
      </c>
      <c r="F10" s="156" t="s">
        <v>152</v>
      </c>
      <c r="G10" s="156" t="s">
        <v>170</v>
      </c>
      <c r="H10" s="156" t="s">
        <v>171</v>
      </c>
      <c r="I10" s="156" t="s">
        <v>173</v>
      </c>
      <c r="J10" s="156" t="s">
        <v>174</v>
      </c>
      <c r="K10" s="156" t="s">
        <v>175</v>
      </c>
      <c r="L10" s="157" t="s">
        <v>176</v>
      </c>
      <c r="M10" s="155" t="s">
        <v>153</v>
      </c>
      <c r="N10" s="156" t="s">
        <v>142</v>
      </c>
      <c r="O10" s="156" t="s">
        <v>179</v>
      </c>
      <c r="P10" s="157" t="s">
        <v>180</v>
      </c>
      <c r="Q10" s="155" t="s">
        <v>131</v>
      </c>
      <c r="R10" s="156" t="s">
        <v>132</v>
      </c>
      <c r="S10" s="156" t="s">
        <v>155</v>
      </c>
      <c r="T10" s="156" t="s">
        <v>133</v>
      </c>
      <c r="U10" s="157" t="s">
        <v>156</v>
      </c>
      <c r="V10" s="155" t="s">
        <v>182</v>
      </c>
      <c r="W10" s="156" t="s">
        <v>154</v>
      </c>
      <c r="X10" s="157" t="s">
        <v>183</v>
      </c>
      <c r="Y10" s="155" t="s">
        <v>129</v>
      </c>
      <c r="Z10" s="156" t="s">
        <v>130</v>
      </c>
      <c r="AA10" s="156" t="s">
        <v>184</v>
      </c>
      <c r="AB10" s="156" t="s">
        <v>185</v>
      </c>
      <c r="AC10" s="157" t="s">
        <v>187</v>
      </c>
      <c r="AD10" s="265"/>
      <c r="AE10" s="268"/>
      <c r="AG10" s="119"/>
      <c r="AH10" s="119"/>
      <c r="AI10" s="119"/>
      <c r="AJ10" s="119"/>
      <c r="AK10" s="119"/>
      <c r="AL10" s="120"/>
      <c r="AM10" s="45"/>
      <c r="AN10" s="45"/>
    </row>
    <row r="11" spans="1:40" s="47" customFormat="1" ht="12.95" customHeight="1" x14ac:dyDescent="0.25">
      <c r="A11" s="254"/>
      <c r="B11" s="254"/>
      <c r="C11" s="255"/>
      <c r="D11" s="340"/>
      <c r="E11" s="341"/>
      <c r="F11" s="341"/>
      <c r="G11" s="341"/>
      <c r="H11" s="341"/>
      <c r="I11" s="341"/>
      <c r="J11" s="341"/>
      <c r="K11" s="341"/>
      <c r="L11" s="342"/>
      <c r="M11" s="340"/>
      <c r="N11" s="341"/>
      <c r="O11" s="341"/>
      <c r="P11" s="342"/>
      <c r="Q11" s="340"/>
      <c r="R11" s="341"/>
      <c r="S11" s="341"/>
      <c r="T11" s="341"/>
      <c r="U11" s="342"/>
      <c r="V11" s="340"/>
      <c r="W11" s="341"/>
      <c r="X11" s="342"/>
      <c r="Y11" s="340"/>
      <c r="Z11" s="341"/>
      <c r="AA11" s="341"/>
      <c r="AB11" s="341"/>
      <c r="AC11" s="342"/>
      <c r="AD11" s="266"/>
      <c r="AE11" s="268"/>
      <c r="AG11" s="119"/>
      <c r="AH11" s="119"/>
      <c r="AI11" s="119"/>
      <c r="AJ11" s="119"/>
      <c r="AK11" s="119"/>
      <c r="AL11" s="120"/>
      <c r="AM11" s="45"/>
      <c r="AN11" s="121"/>
    </row>
    <row r="12" spans="1:40" ht="15" customHeight="1" thickBot="1" x14ac:dyDescent="0.3">
      <c r="A12" s="114" t="s">
        <v>3</v>
      </c>
      <c r="B12" s="115" t="s">
        <v>4</v>
      </c>
      <c r="C12" s="116" t="s">
        <v>115</v>
      </c>
      <c r="D12" s="48">
        <v>1</v>
      </c>
      <c r="E12" s="49">
        <v>1</v>
      </c>
      <c r="F12" s="49">
        <v>1</v>
      </c>
      <c r="G12" s="49">
        <v>1</v>
      </c>
      <c r="H12" s="49">
        <v>1</v>
      </c>
      <c r="I12" s="49">
        <v>1</v>
      </c>
      <c r="J12" s="49">
        <v>2</v>
      </c>
      <c r="K12" s="49">
        <v>1</v>
      </c>
      <c r="L12" s="50">
        <v>1</v>
      </c>
      <c r="M12" s="48">
        <v>1</v>
      </c>
      <c r="N12" s="49">
        <v>1</v>
      </c>
      <c r="O12" s="49">
        <v>1</v>
      </c>
      <c r="P12" s="50">
        <v>2</v>
      </c>
      <c r="Q12" s="48">
        <v>1</v>
      </c>
      <c r="R12" s="49">
        <v>1</v>
      </c>
      <c r="S12" s="49">
        <v>1</v>
      </c>
      <c r="T12" s="49">
        <v>1</v>
      </c>
      <c r="U12" s="50">
        <v>1</v>
      </c>
      <c r="V12" s="48">
        <v>1</v>
      </c>
      <c r="W12" s="49">
        <v>1</v>
      </c>
      <c r="X12" s="50">
        <v>1</v>
      </c>
      <c r="Y12" s="48">
        <v>2</v>
      </c>
      <c r="Z12" s="49">
        <v>1</v>
      </c>
      <c r="AA12" s="49">
        <v>1</v>
      </c>
      <c r="AB12" s="49">
        <v>1</v>
      </c>
      <c r="AC12" s="50">
        <v>2</v>
      </c>
      <c r="AD12" s="51">
        <f>SUM(D12:AC12)</f>
        <v>30</v>
      </c>
      <c r="AE12" s="52"/>
      <c r="AF12" s="53"/>
      <c r="AG12" s="45"/>
      <c r="AH12" s="45"/>
      <c r="AI12" s="45"/>
      <c r="AJ12" s="45"/>
      <c r="AK12" s="45"/>
      <c r="AL12" s="45"/>
      <c r="AM12" s="45"/>
      <c r="AN12" s="45"/>
    </row>
    <row r="13" spans="1:40" ht="15" customHeight="1" thickTop="1" x14ac:dyDescent="0.25">
      <c r="A13" s="66">
        <v>1</v>
      </c>
      <c r="B13" s="123"/>
      <c r="C13" s="124"/>
      <c r="D13" s="125"/>
      <c r="E13" s="126"/>
      <c r="F13" s="126"/>
      <c r="G13" s="126"/>
      <c r="H13" s="126"/>
      <c r="I13" s="126"/>
      <c r="J13" s="126"/>
      <c r="K13" s="126"/>
      <c r="L13" s="127"/>
      <c r="M13" s="125"/>
      <c r="N13" s="126"/>
      <c r="O13" s="126"/>
      <c r="P13" s="127"/>
      <c r="Q13" s="125"/>
      <c r="R13" s="126"/>
      <c r="S13" s="126"/>
      <c r="T13" s="126"/>
      <c r="U13" s="127"/>
      <c r="V13" s="125"/>
      <c r="W13" s="126"/>
      <c r="X13" s="127"/>
      <c r="Y13" s="125"/>
      <c r="Z13" s="126"/>
      <c r="AA13" s="126"/>
      <c r="AB13" s="126"/>
      <c r="AC13" s="128"/>
      <c r="AD13" s="54" t="str">
        <f>IF(COUNTBLANK(D13:AC13)=26,"",SUM(D13:AC13))</f>
        <v/>
      </c>
      <c r="AE13" s="69" t="str">
        <f>IF(ISERROR(VLOOKUP(AD13,K_Dat!$E$5:$F$10,2,1)),"",VLOOKUP(AD13,K_Dat!$E$5:$F$10,2,1))</f>
        <v/>
      </c>
      <c r="AG13" s="45"/>
      <c r="AH13" s="45"/>
      <c r="AI13" s="45"/>
      <c r="AJ13" s="45"/>
      <c r="AK13" s="45"/>
      <c r="AL13" s="45"/>
      <c r="AM13" s="45"/>
      <c r="AN13" s="45"/>
    </row>
    <row r="14" spans="1:40" ht="15" customHeight="1" x14ac:dyDescent="0.25">
      <c r="A14" s="67">
        <v>2</v>
      </c>
      <c r="B14" s="74"/>
      <c r="C14" s="108"/>
      <c r="D14" s="75"/>
      <c r="E14" s="76"/>
      <c r="F14" s="76"/>
      <c r="G14" s="76"/>
      <c r="H14" s="76"/>
      <c r="I14" s="76"/>
      <c r="J14" s="76"/>
      <c r="K14" s="76"/>
      <c r="L14" s="77"/>
      <c r="M14" s="75"/>
      <c r="N14" s="76"/>
      <c r="O14" s="76"/>
      <c r="P14" s="77"/>
      <c r="Q14" s="75"/>
      <c r="R14" s="76"/>
      <c r="S14" s="76"/>
      <c r="T14" s="76"/>
      <c r="U14" s="77"/>
      <c r="V14" s="75"/>
      <c r="W14" s="76"/>
      <c r="X14" s="77"/>
      <c r="Y14" s="75"/>
      <c r="Z14" s="76"/>
      <c r="AA14" s="76"/>
      <c r="AB14" s="76"/>
      <c r="AC14" s="78"/>
      <c r="AD14" s="54" t="str">
        <f t="shared" ref="AD14:AD42" si="0">IF(COUNTBLANK(D14:AC14)=26,"",SUM(D14:AC14))</f>
        <v/>
      </c>
      <c r="AE14" s="69" t="str">
        <f>IF(ISERROR(VLOOKUP(AD14,K_Dat!$E$5:$F$10,2,1)),"",VLOOKUP(AD14,K_Dat!$E$5:$F$10,2,1))</f>
        <v/>
      </c>
    </row>
    <row r="15" spans="1:40" ht="15" customHeight="1" x14ac:dyDescent="0.25">
      <c r="A15" s="67">
        <v>3</v>
      </c>
      <c r="B15" s="74"/>
      <c r="C15" s="108"/>
      <c r="D15" s="75"/>
      <c r="E15" s="76"/>
      <c r="F15" s="76"/>
      <c r="G15" s="76"/>
      <c r="H15" s="76"/>
      <c r="I15" s="76"/>
      <c r="J15" s="76"/>
      <c r="K15" s="76"/>
      <c r="L15" s="77"/>
      <c r="M15" s="75"/>
      <c r="N15" s="76"/>
      <c r="O15" s="76"/>
      <c r="P15" s="77"/>
      <c r="Q15" s="75"/>
      <c r="R15" s="76"/>
      <c r="S15" s="76"/>
      <c r="T15" s="76"/>
      <c r="U15" s="77"/>
      <c r="V15" s="75"/>
      <c r="W15" s="76"/>
      <c r="X15" s="77"/>
      <c r="Y15" s="75"/>
      <c r="Z15" s="76"/>
      <c r="AA15" s="76"/>
      <c r="AB15" s="76"/>
      <c r="AC15" s="78"/>
      <c r="AD15" s="55" t="str">
        <f t="shared" si="0"/>
        <v/>
      </c>
      <c r="AE15" s="70" t="str">
        <f>IF(ISERROR(VLOOKUP(AD15,K_Dat!$E$5:$F$10,2,1)),"",VLOOKUP(AD15,K_Dat!$E$5:$F$10,2,1))</f>
        <v/>
      </c>
    </row>
    <row r="16" spans="1:40" ht="15" customHeight="1" x14ac:dyDescent="0.25">
      <c r="A16" s="67">
        <v>4</v>
      </c>
      <c r="B16" s="74"/>
      <c r="C16" s="108"/>
      <c r="D16" s="75"/>
      <c r="E16" s="76"/>
      <c r="F16" s="76"/>
      <c r="G16" s="76"/>
      <c r="H16" s="76"/>
      <c r="I16" s="76"/>
      <c r="J16" s="76"/>
      <c r="K16" s="76"/>
      <c r="L16" s="77"/>
      <c r="M16" s="75"/>
      <c r="N16" s="76"/>
      <c r="O16" s="76"/>
      <c r="P16" s="77"/>
      <c r="Q16" s="75"/>
      <c r="R16" s="76"/>
      <c r="S16" s="76"/>
      <c r="T16" s="76"/>
      <c r="U16" s="77"/>
      <c r="V16" s="75"/>
      <c r="W16" s="76"/>
      <c r="X16" s="77"/>
      <c r="Y16" s="75"/>
      <c r="Z16" s="76"/>
      <c r="AA16" s="76"/>
      <c r="AB16" s="76"/>
      <c r="AC16" s="78"/>
      <c r="AD16" s="55" t="str">
        <f t="shared" si="0"/>
        <v/>
      </c>
      <c r="AE16" s="70" t="str">
        <f>IF(ISERROR(VLOOKUP(AD16,K_Dat!$E$5:$F$10,2,1)),"",VLOOKUP(AD16,K_Dat!$E$5:$F$10,2,1))</f>
        <v/>
      </c>
    </row>
    <row r="17" spans="1:31" ht="15" customHeight="1" x14ac:dyDescent="0.25">
      <c r="A17" s="68">
        <v>5</v>
      </c>
      <c r="B17" s="79"/>
      <c r="C17" s="109"/>
      <c r="D17" s="80"/>
      <c r="E17" s="81"/>
      <c r="F17" s="81"/>
      <c r="G17" s="81"/>
      <c r="H17" s="81"/>
      <c r="I17" s="81"/>
      <c r="J17" s="81"/>
      <c r="K17" s="81"/>
      <c r="L17" s="82"/>
      <c r="M17" s="80"/>
      <c r="N17" s="81"/>
      <c r="O17" s="81"/>
      <c r="P17" s="82"/>
      <c r="Q17" s="80"/>
      <c r="R17" s="81"/>
      <c r="S17" s="81"/>
      <c r="T17" s="81"/>
      <c r="U17" s="82"/>
      <c r="V17" s="80"/>
      <c r="W17" s="81"/>
      <c r="X17" s="82"/>
      <c r="Y17" s="80"/>
      <c r="Z17" s="81"/>
      <c r="AA17" s="81"/>
      <c r="AB17" s="81"/>
      <c r="AC17" s="83"/>
      <c r="AD17" s="56" t="str">
        <f t="shared" si="0"/>
        <v/>
      </c>
      <c r="AE17" s="71" t="str">
        <f>IF(ISERROR(VLOOKUP(AD17,K_Dat!$E$5:$F$10,2,1)),"",VLOOKUP(AD17,K_Dat!$E$5:$F$10,2,1))</f>
        <v/>
      </c>
    </row>
    <row r="18" spans="1:31" ht="15" customHeight="1" x14ac:dyDescent="0.25">
      <c r="A18" s="66">
        <v>6</v>
      </c>
      <c r="B18" s="84"/>
      <c r="C18" s="110"/>
      <c r="D18" s="85"/>
      <c r="E18" s="86"/>
      <c r="F18" s="86"/>
      <c r="G18" s="86"/>
      <c r="H18" s="86"/>
      <c r="I18" s="86"/>
      <c r="J18" s="86"/>
      <c r="K18" s="86"/>
      <c r="L18" s="87"/>
      <c r="M18" s="85"/>
      <c r="N18" s="86"/>
      <c r="O18" s="86"/>
      <c r="P18" s="87"/>
      <c r="Q18" s="85"/>
      <c r="R18" s="86"/>
      <c r="S18" s="86"/>
      <c r="T18" s="86"/>
      <c r="U18" s="87"/>
      <c r="V18" s="85"/>
      <c r="W18" s="86"/>
      <c r="X18" s="87"/>
      <c r="Y18" s="85"/>
      <c r="Z18" s="86"/>
      <c r="AA18" s="86"/>
      <c r="AB18" s="86"/>
      <c r="AC18" s="88"/>
      <c r="AD18" s="54" t="str">
        <f t="shared" si="0"/>
        <v/>
      </c>
      <c r="AE18" s="69" t="str">
        <f>IF(ISERROR(VLOOKUP(AD18,K_Dat!$E$5:$F$10,2,1)),"",VLOOKUP(AD18,K_Dat!$E$5:$F$10,2,1))</f>
        <v/>
      </c>
    </row>
    <row r="19" spans="1:31" ht="15" customHeight="1" x14ac:dyDescent="0.25">
      <c r="A19" s="67">
        <v>7</v>
      </c>
      <c r="B19" s="74"/>
      <c r="C19" s="110"/>
      <c r="D19" s="85"/>
      <c r="E19" s="86"/>
      <c r="F19" s="86"/>
      <c r="G19" s="86"/>
      <c r="H19" s="86"/>
      <c r="I19" s="86"/>
      <c r="J19" s="86"/>
      <c r="K19" s="86"/>
      <c r="L19" s="87"/>
      <c r="M19" s="85"/>
      <c r="N19" s="86"/>
      <c r="O19" s="86"/>
      <c r="P19" s="87"/>
      <c r="Q19" s="85"/>
      <c r="R19" s="86"/>
      <c r="S19" s="86"/>
      <c r="T19" s="86"/>
      <c r="U19" s="87"/>
      <c r="V19" s="85"/>
      <c r="W19" s="86"/>
      <c r="X19" s="87"/>
      <c r="Y19" s="85"/>
      <c r="Z19" s="86"/>
      <c r="AA19" s="86"/>
      <c r="AB19" s="86"/>
      <c r="AC19" s="88"/>
      <c r="AD19" s="55" t="str">
        <f t="shared" si="0"/>
        <v/>
      </c>
      <c r="AE19" s="70" t="str">
        <f>IF(ISERROR(VLOOKUP(AD19,K_Dat!$E$5:$F$10,2,1)),"",VLOOKUP(AD19,K_Dat!$E$5:$F$10,2,1))</f>
        <v/>
      </c>
    </row>
    <row r="20" spans="1:31" ht="15" customHeight="1" x14ac:dyDescent="0.25">
      <c r="A20" s="67">
        <v>8</v>
      </c>
      <c r="B20" s="74"/>
      <c r="C20" s="110"/>
      <c r="D20" s="85"/>
      <c r="E20" s="86"/>
      <c r="F20" s="86"/>
      <c r="G20" s="86"/>
      <c r="H20" s="86"/>
      <c r="I20" s="86"/>
      <c r="J20" s="86"/>
      <c r="K20" s="86"/>
      <c r="L20" s="87"/>
      <c r="M20" s="85"/>
      <c r="N20" s="86"/>
      <c r="O20" s="86"/>
      <c r="P20" s="87"/>
      <c r="Q20" s="85"/>
      <c r="R20" s="86"/>
      <c r="S20" s="86"/>
      <c r="T20" s="86"/>
      <c r="U20" s="87"/>
      <c r="V20" s="85"/>
      <c r="W20" s="86"/>
      <c r="X20" s="87"/>
      <c r="Y20" s="85"/>
      <c r="Z20" s="86"/>
      <c r="AA20" s="86"/>
      <c r="AB20" s="86"/>
      <c r="AC20" s="88"/>
      <c r="AD20" s="55" t="str">
        <f t="shared" si="0"/>
        <v/>
      </c>
      <c r="AE20" s="70" t="str">
        <f>IF(ISERROR(VLOOKUP(AD20,K_Dat!$E$5:$F$10,2,1)),"",VLOOKUP(AD20,K_Dat!$E$5:$F$10,2,1))</f>
        <v/>
      </c>
    </row>
    <row r="21" spans="1:31" ht="15" customHeight="1" x14ac:dyDescent="0.25">
      <c r="A21" s="67">
        <v>9</v>
      </c>
      <c r="B21" s="74"/>
      <c r="C21" s="110"/>
      <c r="D21" s="85"/>
      <c r="E21" s="86"/>
      <c r="F21" s="86"/>
      <c r="G21" s="86"/>
      <c r="H21" s="86"/>
      <c r="I21" s="86"/>
      <c r="J21" s="86"/>
      <c r="K21" s="86"/>
      <c r="L21" s="87"/>
      <c r="M21" s="85"/>
      <c r="N21" s="86"/>
      <c r="O21" s="86"/>
      <c r="P21" s="87"/>
      <c r="Q21" s="85"/>
      <c r="R21" s="86"/>
      <c r="S21" s="86"/>
      <c r="T21" s="86"/>
      <c r="U21" s="87"/>
      <c r="V21" s="85"/>
      <c r="W21" s="86"/>
      <c r="X21" s="87"/>
      <c r="Y21" s="85"/>
      <c r="Z21" s="86"/>
      <c r="AA21" s="86"/>
      <c r="AB21" s="86"/>
      <c r="AC21" s="88"/>
      <c r="AD21" s="55" t="str">
        <f t="shared" si="0"/>
        <v/>
      </c>
      <c r="AE21" s="70" t="str">
        <f>IF(ISERROR(VLOOKUP(AD21,K_Dat!$E$5:$F$10,2,1)),"",VLOOKUP(AD21,K_Dat!$E$5:$F$10,2,1))</f>
        <v/>
      </c>
    </row>
    <row r="22" spans="1:31" ht="15" customHeight="1" x14ac:dyDescent="0.25">
      <c r="A22" s="68">
        <v>10</v>
      </c>
      <c r="B22" s="79"/>
      <c r="C22" s="109"/>
      <c r="D22" s="80"/>
      <c r="E22" s="81"/>
      <c r="F22" s="81"/>
      <c r="G22" s="81"/>
      <c r="H22" s="81"/>
      <c r="I22" s="81"/>
      <c r="J22" s="81"/>
      <c r="K22" s="81"/>
      <c r="L22" s="82"/>
      <c r="M22" s="80"/>
      <c r="N22" s="81"/>
      <c r="O22" s="81"/>
      <c r="P22" s="82"/>
      <c r="Q22" s="80"/>
      <c r="R22" s="81"/>
      <c r="S22" s="81"/>
      <c r="T22" s="81"/>
      <c r="U22" s="82"/>
      <c r="V22" s="80"/>
      <c r="W22" s="81"/>
      <c r="X22" s="82"/>
      <c r="Y22" s="80"/>
      <c r="Z22" s="81"/>
      <c r="AA22" s="81"/>
      <c r="AB22" s="81"/>
      <c r="AC22" s="83"/>
      <c r="AD22" s="56" t="str">
        <f t="shared" si="0"/>
        <v/>
      </c>
      <c r="AE22" s="71" t="str">
        <f>IF(ISERROR(VLOOKUP(AD22,K_Dat!$E$5:$F$10,2,1)),"",VLOOKUP(AD22,K_Dat!$E$5:$F$10,2,1))</f>
        <v/>
      </c>
    </row>
    <row r="23" spans="1:31" ht="15" customHeight="1" x14ac:dyDescent="0.25">
      <c r="A23" s="66">
        <v>11</v>
      </c>
      <c r="B23" s="84"/>
      <c r="C23" s="110"/>
      <c r="D23" s="85"/>
      <c r="E23" s="86"/>
      <c r="F23" s="86"/>
      <c r="G23" s="86"/>
      <c r="H23" s="86"/>
      <c r="I23" s="86"/>
      <c r="J23" s="86"/>
      <c r="K23" s="86"/>
      <c r="L23" s="87"/>
      <c r="M23" s="85"/>
      <c r="N23" s="86"/>
      <c r="O23" s="86"/>
      <c r="P23" s="87"/>
      <c r="Q23" s="85"/>
      <c r="R23" s="86"/>
      <c r="S23" s="86"/>
      <c r="T23" s="86"/>
      <c r="U23" s="87"/>
      <c r="V23" s="85"/>
      <c r="W23" s="86"/>
      <c r="X23" s="87"/>
      <c r="Y23" s="85"/>
      <c r="Z23" s="86"/>
      <c r="AA23" s="86"/>
      <c r="AB23" s="86"/>
      <c r="AC23" s="88"/>
      <c r="AD23" s="54" t="str">
        <f t="shared" si="0"/>
        <v/>
      </c>
      <c r="AE23" s="69" t="str">
        <f>IF(ISERROR(VLOOKUP(AD23,K_Dat!$E$5:$F$10,2,1)),"",VLOOKUP(AD23,K_Dat!$E$5:$F$10,2,1))</f>
        <v/>
      </c>
    </row>
    <row r="24" spans="1:31" ht="15" customHeight="1" x14ac:dyDescent="0.25">
      <c r="A24" s="67">
        <v>12</v>
      </c>
      <c r="B24" s="74"/>
      <c r="C24" s="110"/>
      <c r="D24" s="85"/>
      <c r="E24" s="86"/>
      <c r="F24" s="86"/>
      <c r="G24" s="86"/>
      <c r="H24" s="86"/>
      <c r="I24" s="86"/>
      <c r="J24" s="86"/>
      <c r="K24" s="86"/>
      <c r="L24" s="87"/>
      <c r="M24" s="85"/>
      <c r="N24" s="86"/>
      <c r="O24" s="86"/>
      <c r="P24" s="87"/>
      <c r="Q24" s="85"/>
      <c r="R24" s="86"/>
      <c r="S24" s="86"/>
      <c r="T24" s="86"/>
      <c r="U24" s="87"/>
      <c r="V24" s="85"/>
      <c r="W24" s="86"/>
      <c r="X24" s="87"/>
      <c r="Y24" s="85"/>
      <c r="Z24" s="86"/>
      <c r="AA24" s="86"/>
      <c r="AB24" s="86"/>
      <c r="AC24" s="88"/>
      <c r="AD24" s="55" t="str">
        <f t="shared" si="0"/>
        <v/>
      </c>
      <c r="AE24" s="70" t="str">
        <f>IF(ISERROR(VLOOKUP(AD24,K_Dat!$E$5:$F$10,2,1)),"",VLOOKUP(AD24,K_Dat!$E$5:$F$10,2,1))</f>
        <v/>
      </c>
    </row>
    <row r="25" spans="1:31" ht="15" customHeight="1" x14ac:dyDescent="0.25">
      <c r="A25" s="67">
        <v>13</v>
      </c>
      <c r="B25" s="74"/>
      <c r="C25" s="110"/>
      <c r="D25" s="85"/>
      <c r="E25" s="86"/>
      <c r="F25" s="86"/>
      <c r="G25" s="86"/>
      <c r="H25" s="86"/>
      <c r="I25" s="86"/>
      <c r="J25" s="86"/>
      <c r="K25" s="86"/>
      <c r="L25" s="87"/>
      <c r="M25" s="85"/>
      <c r="N25" s="86"/>
      <c r="O25" s="86"/>
      <c r="P25" s="87"/>
      <c r="Q25" s="85"/>
      <c r="R25" s="86"/>
      <c r="S25" s="86"/>
      <c r="T25" s="86"/>
      <c r="U25" s="87"/>
      <c r="V25" s="85"/>
      <c r="W25" s="86"/>
      <c r="X25" s="87"/>
      <c r="Y25" s="85"/>
      <c r="Z25" s="86"/>
      <c r="AA25" s="86"/>
      <c r="AB25" s="86"/>
      <c r="AC25" s="88"/>
      <c r="AD25" s="55" t="str">
        <f t="shared" si="0"/>
        <v/>
      </c>
      <c r="AE25" s="70" t="str">
        <f>IF(ISERROR(VLOOKUP(AD25,K_Dat!$E$5:$F$10,2,1)),"",VLOOKUP(AD25,K_Dat!$E$5:$F$10,2,1))</f>
        <v/>
      </c>
    </row>
    <row r="26" spans="1:31" ht="15" customHeight="1" x14ac:dyDescent="0.25">
      <c r="A26" s="67">
        <v>14</v>
      </c>
      <c r="B26" s="74"/>
      <c r="C26" s="110"/>
      <c r="D26" s="85"/>
      <c r="E26" s="86"/>
      <c r="F26" s="86"/>
      <c r="G26" s="86"/>
      <c r="H26" s="86"/>
      <c r="I26" s="86"/>
      <c r="J26" s="86"/>
      <c r="K26" s="86"/>
      <c r="L26" s="87"/>
      <c r="M26" s="85"/>
      <c r="N26" s="86"/>
      <c r="O26" s="86"/>
      <c r="P26" s="87"/>
      <c r="Q26" s="85"/>
      <c r="R26" s="86"/>
      <c r="S26" s="86"/>
      <c r="T26" s="86"/>
      <c r="U26" s="87"/>
      <c r="V26" s="85"/>
      <c r="W26" s="86"/>
      <c r="X26" s="87"/>
      <c r="Y26" s="85"/>
      <c r="Z26" s="86"/>
      <c r="AA26" s="86"/>
      <c r="AB26" s="86"/>
      <c r="AC26" s="88"/>
      <c r="AD26" s="55" t="str">
        <f t="shared" si="0"/>
        <v/>
      </c>
      <c r="AE26" s="70" t="str">
        <f>IF(ISERROR(VLOOKUP(AD26,K_Dat!$E$5:$F$10,2,1)),"",VLOOKUP(AD26,K_Dat!$E$5:$F$10,2,1))</f>
        <v/>
      </c>
    </row>
    <row r="27" spans="1:31" ht="15" customHeight="1" x14ac:dyDescent="0.25">
      <c r="A27" s="68">
        <v>15</v>
      </c>
      <c r="B27" s="79"/>
      <c r="C27" s="109"/>
      <c r="D27" s="80"/>
      <c r="E27" s="81"/>
      <c r="F27" s="81"/>
      <c r="G27" s="81"/>
      <c r="H27" s="81"/>
      <c r="I27" s="81"/>
      <c r="J27" s="81"/>
      <c r="K27" s="81"/>
      <c r="L27" s="82"/>
      <c r="M27" s="80"/>
      <c r="N27" s="81"/>
      <c r="O27" s="81"/>
      <c r="P27" s="82"/>
      <c r="Q27" s="80"/>
      <c r="R27" s="81"/>
      <c r="S27" s="81"/>
      <c r="T27" s="81"/>
      <c r="U27" s="82"/>
      <c r="V27" s="80"/>
      <c r="W27" s="81"/>
      <c r="X27" s="82"/>
      <c r="Y27" s="80"/>
      <c r="Z27" s="81"/>
      <c r="AA27" s="81"/>
      <c r="AB27" s="81"/>
      <c r="AC27" s="83"/>
      <c r="AD27" s="56" t="str">
        <f t="shared" si="0"/>
        <v/>
      </c>
      <c r="AE27" s="71" t="str">
        <f>IF(ISERROR(VLOOKUP(AD27,K_Dat!$E$5:$F$10,2,1)),"",VLOOKUP(AD27,K_Dat!$E$5:$F$10,2,1))</f>
        <v/>
      </c>
    </row>
    <row r="28" spans="1:31" ht="15" customHeight="1" x14ac:dyDescent="0.25">
      <c r="A28" s="66">
        <v>16</v>
      </c>
      <c r="B28" s="84"/>
      <c r="C28" s="110"/>
      <c r="D28" s="85"/>
      <c r="E28" s="86"/>
      <c r="F28" s="86"/>
      <c r="G28" s="86"/>
      <c r="H28" s="86"/>
      <c r="I28" s="86"/>
      <c r="J28" s="86"/>
      <c r="K28" s="86"/>
      <c r="L28" s="87"/>
      <c r="M28" s="85"/>
      <c r="N28" s="86"/>
      <c r="O28" s="86"/>
      <c r="P28" s="87"/>
      <c r="Q28" s="85"/>
      <c r="R28" s="86"/>
      <c r="S28" s="86"/>
      <c r="T28" s="86"/>
      <c r="U28" s="87"/>
      <c r="V28" s="85"/>
      <c r="W28" s="86"/>
      <c r="X28" s="87"/>
      <c r="Y28" s="85"/>
      <c r="Z28" s="86"/>
      <c r="AA28" s="86"/>
      <c r="AB28" s="86"/>
      <c r="AC28" s="88"/>
      <c r="AD28" s="54" t="str">
        <f t="shared" si="0"/>
        <v/>
      </c>
      <c r="AE28" s="69" t="str">
        <f>IF(ISERROR(VLOOKUP(AD28,K_Dat!$E$5:$F$10,2,1)),"",VLOOKUP(AD28,K_Dat!$E$5:$F$10,2,1))</f>
        <v/>
      </c>
    </row>
    <row r="29" spans="1:31" ht="15" customHeight="1" x14ac:dyDescent="0.25">
      <c r="A29" s="67">
        <v>17</v>
      </c>
      <c r="B29" s="74"/>
      <c r="C29" s="110"/>
      <c r="D29" s="85"/>
      <c r="E29" s="86"/>
      <c r="F29" s="86"/>
      <c r="G29" s="86"/>
      <c r="H29" s="86"/>
      <c r="I29" s="86"/>
      <c r="J29" s="86"/>
      <c r="K29" s="86"/>
      <c r="L29" s="87"/>
      <c r="M29" s="85"/>
      <c r="N29" s="86"/>
      <c r="O29" s="86"/>
      <c r="P29" s="87"/>
      <c r="Q29" s="85"/>
      <c r="R29" s="86"/>
      <c r="S29" s="86"/>
      <c r="T29" s="86"/>
      <c r="U29" s="87"/>
      <c r="V29" s="85"/>
      <c r="W29" s="86"/>
      <c r="X29" s="87"/>
      <c r="Y29" s="85"/>
      <c r="Z29" s="86"/>
      <c r="AA29" s="86"/>
      <c r="AB29" s="86"/>
      <c r="AC29" s="88"/>
      <c r="AD29" s="55" t="str">
        <f t="shared" si="0"/>
        <v/>
      </c>
      <c r="AE29" s="70" t="str">
        <f>IF(ISERROR(VLOOKUP(AD29,K_Dat!$E$5:$F$10,2,1)),"",VLOOKUP(AD29,K_Dat!$E$5:$F$10,2,1))</f>
        <v/>
      </c>
    </row>
    <row r="30" spans="1:31" ht="15" customHeight="1" x14ac:dyDescent="0.25">
      <c r="A30" s="67">
        <v>18</v>
      </c>
      <c r="B30" s="74"/>
      <c r="C30" s="110"/>
      <c r="D30" s="85"/>
      <c r="E30" s="86"/>
      <c r="F30" s="86"/>
      <c r="G30" s="86"/>
      <c r="H30" s="86"/>
      <c r="I30" s="86"/>
      <c r="J30" s="86"/>
      <c r="K30" s="86"/>
      <c r="L30" s="87"/>
      <c r="M30" s="85"/>
      <c r="N30" s="86"/>
      <c r="O30" s="86"/>
      <c r="P30" s="87"/>
      <c r="Q30" s="85"/>
      <c r="R30" s="86"/>
      <c r="S30" s="86"/>
      <c r="T30" s="86"/>
      <c r="U30" s="87"/>
      <c r="V30" s="85"/>
      <c r="W30" s="86"/>
      <c r="X30" s="87"/>
      <c r="Y30" s="85"/>
      <c r="Z30" s="86"/>
      <c r="AA30" s="86"/>
      <c r="AB30" s="86"/>
      <c r="AC30" s="88"/>
      <c r="AD30" s="55" t="str">
        <f t="shared" si="0"/>
        <v/>
      </c>
      <c r="AE30" s="70" t="str">
        <f>IF(ISERROR(VLOOKUP(AD30,K_Dat!$E$5:$F$10,2,1)),"",VLOOKUP(AD30,K_Dat!$E$5:$F$10,2,1))</f>
        <v/>
      </c>
    </row>
    <row r="31" spans="1:31" ht="15" customHeight="1" x14ac:dyDescent="0.25">
      <c r="A31" s="67">
        <v>19</v>
      </c>
      <c r="B31" s="74"/>
      <c r="C31" s="110"/>
      <c r="D31" s="85"/>
      <c r="E31" s="86"/>
      <c r="F31" s="86"/>
      <c r="G31" s="86"/>
      <c r="H31" s="86"/>
      <c r="I31" s="86"/>
      <c r="J31" s="86"/>
      <c r="K31" s="86"/>
      <c r="L31" s="87"/>
      <c r="M31" s="85"/>
      <c r="N31" s="86"/>
      <c r="O31" s="86"/>
      <c r="P31" s="87"/>
      <c r="Q31" s="85"/>
      <c r="R31" s="86"/>
      <c r="S31" s="86"/>
      <c r="T31" s="86"/>
      <c r="U31" s="87"/>
      <c r="V31" s="85"/>
      <c r="W31" s="86"/>
      <c r="X31" s="87"/>
      <c r="Y31" s="85"/>
      <c r="Z31" s="86"/>
      <c r="AA31" s="86"/>
      <c r="AB31" s="86"/>
      <c r="AC31" s="88"/>
      <c r="AD31" s="55" t="str">
        <f t="shared" si="0"/>
        <v/>
      </c>
      <c r="AE31" s="70" t="str">
        <f>IF(ISERROR(VLOOKUP(AD31,K_Dat!$E$5:$F$10,2,1)),"",VLOOKUP(AD31,K_Dat!$E$5:$F$10,2,1))</f>
        <v/>
      </c>
    </row>
    <row r="32" spans="1:31" ht="15" customHeight="1" x14ac:dyDescent="0.25">
      <c r="A32" s="68">
        <v>20</v>
      </c>
      <c r="B32" s="79"/>
      <c r="C32" s="109"/>
      <c r="D32" s="80"/>
      <c r="E32" s="81"/>
      <c r="F32" s="81"/>
      <c r="G32" s="81"/>
      <c r="H32" s="81"/>
      <c r="I32" s="81"/>
      <c r="J32" s="81"/>
      <c r="K32" s="81"/>
      <c r="L32" s="82"/>
      <c r="M32" s="80"/>
      <c r="N32" s="81"/>
      <c r="O32" s="81"/>
      <c r="P32" s="82"/>
      <c r="Q32" s="80"/>
      <c r="R32" s="81"/>
      <c r="S32" s="81"/>
      <c r="T32" s="81"/>
      <c r="U32" s="82"/>
      <c r="V32" s="80"/>
      <c r="W32" s="81"/>
      <c r="X32" s="82"/>
      <c r="Y32" s="80"/>
      <c r="Z32" s="81"/>
      <c r="AA32" s="81"/>
      <c r="AB32" s="81"/>
      <c r="AC32" s="83"/>
      <c r="AD32" s="56" t="str">
        <f t="shared" si="0"/>
        <v/>
      </c>
      <c r="AE32" s="71" t="str">
        <f>IF(ISERROR(VLOOKUP(AD32,K_Dat!$E$5:$F$10,2,1)),"",VLOOKUP(AD32,K_Dat!$E$5:$F$10,2,1))</f>
        <v/>
      </c>
    </row>
    <row r="33" spans="1:31" ht="15" customHeight="1" x14ac:dyDescent="0.25">
      <c r="A33" s="66">
        <v>21</v>
      </c>
      <c r="B33" s="84"/>
      <c r="C33" s="110"/>
      <c r="D33" s="85"/>
      <c r="E33" s="86"/>
      <c r="F33" s="86"/>
      <c r="G33" s="86"/>
      <c r="H33" s="86"/>
      <c r="I33" s="86"/>
      <c r="J33" s="86"/>
      <c r="K33" s="86"/>
      <c r="L33" s="87"/>
      <c r="M33" s="85"/>
      <c r="N33" s="86"/>
      <c r="O33" s="86"/>
      <c r="P33" s="87"/>
      <c r="Q33" s="85"/>
      <c r="R33" s="86"/>
      <c r="S33" s="86"/>
      <c r="T33" s="86"/>
      <c r="U33" s="87"/>
      <c r="V33" s="85"/>
      <c r="W33" s="86"/>
      <c r="X33" s="87"/>
      <c r="Y33" s="85"/>
      <c r="Z33" s="86"/>
      <c r="AA33" s="86"/>
      <c r="AB33" s="86"/>
      <c r="AC33" s="88"/>
      <c r="AD33" s="54" t="str">
        <f t="shared" si="0"/>
        <v/>
      </c>
      <c r="AE33" s="69" t="str">
        <f>IF(ISERROR(VLOOKUP(AD33,K_Dat!$E$5:$F$10,2,1)),"",VLOOKUP(AD33,K_Dat!$E$5:$F$10,2,1))</f>
        <v/>
      </c>
    </row>
    <row r="34" spans="1:31" ht="15" customHeight="1" x14ac:dyDescent="0.25">
      <c r="A34" s="67">
        <v>22</v>
      </c>
      <c r="B34" s="74"/>
      <c r="C34" s="108"/>
      <c r="D34" s="75"/>
      <c r="E34" s="76"/>
      <c r="F34" s="76"/>
      <c r="G34" s="76"/>
      <c r="H34" s="76"/>
      <c r="I34" s="76"/>
      <c r="J34" s="76"/>
      <c r="K34" s="76"/>
      <c r="L34" s="77"/>
      <c r="M34" s="75"/>
      <c r="N34" s="76"/>
      <c r="O34" s="76"/>
      <c r="P34" s="77"/>
      <c r="Q34" s="75"/>
      <c r="R34" s="76"/>
      <c r="S34" s="76"/>
      <c r="T34" s="76"/>
      <c r="U34" s="77"/>
      <c r="V34" s="75"/>
      <c r="W34" s="76"/>
      <c r="X34" s="77"/>
      <c r="Y34" s="75"/>
      <c r="Z34" s="76"/>
      <c r="AA34" s="76"/>
      <c r="AB34" s="76"/>
      <c r="AC34" s="78"/>
      <c r="AD34" s="55" t="str">
        <f t="shared" si="0"/>
        <v/>
      </c>
      <c r="AE34" s="70" t="str">
        <f>IF(ISERROR(VLOOKUP(AD34,K_Dat!$E$5:$F$10,2,1)),"",VLOOKUP(AD34,K_Dat!$E$5:$F$10,2,1))</f>
        <v/>
      </c>
    </row>
    <row r="35" spans="1:31" ht="15" customHeight="1" x14ac:dyDescent="0.25">
      <c r="A35" s="67">
        <v>23</v>
      </c>
      <c r="B35" s="74"/>
      <c r="C35" s="108"/>
      <c r="D35" s="75"/>
      <c r="E35" s="76"/>
      <c r="F35" s="76"/>
      <c r="G35" s="76"/>
      <c r="H35" s="76"/>
      <c r="I35" s="76"/>
      <c r="J35" s="76"/>
      <c r="K35" s="76"/>
      <c r="L35" s="77"/>
      <c r="M35" s="75"/>
      <c r="N35" s="76"/>
      <c r="O35" s="76"/>
      <c r="P35" s="77"/>
      <c r="Q35" s="75"/>
      <c r="R35" s="76"/>
      <c r="S35" s="76"/>
      <c r="T35" s="76"/>
      <c r="U35" s="77"/>
      <c r="V35" s="75"/>
      <c r="W35" s="76"/>
      <c r="X35" s="77"/>
      <c r="Y35" s="75"/>
      <c r="Z35" s="76"/>
      <c r="AA35" s="76"/>
      <c r="AB35" s="76"/>
      <c r="AC35" s="78"/>
      <c r="AD35" s="55" t="str">
        <f t="shared" si="0"/>
        <v/>
      </c>
      <c r="AE35" s="70" t="str">
        <f>IF(ISERROR(VLOOKUP(AD35,K_Dat!$E$5:$F$10,2,1)),"",VLOOKUP(AD35,K_Dat!$E$5:$F$10,2,1))</f>
        <v/>
      </c>
    </row>
    <row r="36" spans="1:31" ht="15" customHeight="1" x14ac:dyDescent="0.25">
      <c r="A36" s="67">
        <v>24</v>
      </c>
      <c r="B36" s="74"/>
      <c r="C36" s="108"/>
      <c r="D36" s="75"/>
      <c r="E36" s="76"/>
      <c r="F36" s="76"/>
      <c r="G36" s="76"/>
      <c r="H36" s="76"/>
      <c r="I36" s="76"/>
      <c r="J36" s="76"/>
      <c r="K36" s="76"/>
      <c r="L36" s="77"/>
      <c r="M36" s="75"/>
      <c r="N36" s="76"/>
      <c r="O36" s="76"/>
      <c r="P36" s="77"/>
      <c r="Q36" s="75"/>
      <c r="R36" s="76"/>
      <c r="S36" s="76"/>
      <c r="T36" s="76"/>
      <c r="U36" s="77"/>
      <c r="V36" s="75"/>
      <c r="W36" s="76"/>
      <c r="X36" s="77"/>
      <c r="Y36" s="75"/>
      <c r="Z36" s="76"/>
      <c r="AA36" s="76"/>
      <c r="AB36" s="76"/>
      <c r="AC36" s="78"/>
      <c r="AD36" s="55" t="str">
        <f t="shared" si="0"/>
        <v/>
      </c>
      <c r="AE36" s="70" t="str">
        <f>IF(ISERROR(VLOOKUP(AD36,K_Dat!$E$5:$F$10,2,1)),"",VLOOKUP(AD36,K_Dat!$E$5:$F$10,2,1))</f>
        <v/>
      </c>
    </row>
    <row r="37" spans="1:31" ht="15" customHeight="1" x14ac:dyDescent="0.25">
      <c r="A37" s="68">
        <v>25</v>
      </c>
      <c r="B37" s="79"/>
      <c r="C37" s="109"/>
      <c r="D37" s="80"/>
      <c r="E37" s="81"/>
      <c r="F37" s="81"/>
      <c r="G37" s="81"/>
      <c r="H37" s="81"/>
      <c r="I37" s="81"/>
      <c r="J37" s="81"/>
      <c r="K37" s="81"/>
      <c r="L37" s="82"/>
      <c r="M37" s="80"/>
      <c r="N37" s="81"/>
      <c r="O37" s="81"/>
      <c r="P37" s="82"/>
      <c r="Q37" s="80"/>
      <c r="R37" s="81"/>
      <c r="S37" s="81"/>
      <c r="T37" s="81"/>
      <c r="U37" s="82"/>
      <c r="V37" s="80"/>
      <c r="W37" s="81"/>
      <c r="X37" s="82"/>
      <c r="Y37" s="80"/>
      <c r="Z37" s="81"/>
      <c r="AA37" s="81"/>
      <c r="AB37" s="81"/>
      <c r="AC37" s="83"/>
      <c r="AD37" s="56" t="str">
        <f t="shared" si="0"/>
        <v/>
      </c>
      <c r="AE37" s="71" t="str">
        <f>IF(ISERROR(VLOOKUP(AD37,K_Dat!$E$5:$F$10,2,1)),"",VLOOKUP(AD37,K_Dat!$E$5:$F$10,2,1))</f>
        <v/>
      </c>
    </row>
    <row r="38" spans="1:31" ht="15" customHeight="1" x14ac:dyDescent="0.25">
      <c r="A38" s="66">
        <v>26</v>
      </c>
      <c r="B38" s="84"/>
      <c r="C38" s="110"/>
      <c r="D38" s="85"/>
      <c r="E38" s="86"/>
      <c r="F38" s="86"/>
      <c r="G38" s="86"/>
      <c r="H38" s="86"/>
      <c r="I38" s="86"/>
      <c r="J38" s="86"/>
      <c r="K38" s="86"/>
      <c r="L38" s="87"/>
      <c r="M38" s="85"/>
      <c r="N38" s="86"/>
      <c r="O38" s="86"/>
      <c r="P38" s="87"/>
      <c r="Q38" s="85"/>
      <c r="R38" s="86"/>
      <c r="S38" s="86"/>
      <c r="T38" s="86"/>
      <c r="U38" s="87"/>
      <c r="V38" s="85"/>
      <c r="W38" s="86"/>
      <c r="X38" s="87"/>
      <c r="Y38" s="85"/>
      <c r="Z38" s="86"/>
      <c r="AA38" s="86"/>
      <c r="AB38" s="86"/>
      <c r="AC38" s="88"/>
      <c r="AD38" s="54" t="str">
        <f t="shared" si="0"/>
        <v/>
      </c>
      <c r="AE38" s="69" t="str">
        <f>IF(ISERROR(VLOOKUP(AD38,K_Dat!$E$5:$F$10,2,1)),"",VLOOKUP(AD38,K_Dat!$E$5:$F$10,2,1))</f>
        <v/>
      </c>
    </row>
    <row r="39" spans="1:31" ht="15" customHeight="1" x14ac:dyDescent="0.25">
      <c r="A39" s="67">
        <v>27</v>
      </c>
      <c r="B39" s="74"/>
      <c r="C39" s="108"/>
      <c r="D39" s="75"/>
      <c r="E39" s="76"/>
      <c r="F39" s="76"/>
      <c r="G39" s="76"/>
      <c r="H39" s="76"/>
      <c r="I39" s="76"/>
      <c r="J39" s="76"/>
      <c r="K39" s="76"/>
      <c r="L39" s="77"/>
      <c r="M39" s="75"/>
      <c r="N39" s="76"/>
      <c r="O39" s="76"/>
      <c r="P39" s="77"/>
      <c r="Q39" s="75"/>
      <c r="R39" s="76"/>
      <c r="S39" s="76"/>
      <c r="T39" s="76"/>
      <c r="U39" s="77"/>
      <c r="V39" s="75"/>
      <c r="W39" s="76"/>
      <c r="X39" s="77"/>
      <c r="Y39" s="75"/>
      <c r="Z39" s="76"/>
      <c r="AA39" s="76"/>
      <c r="AB39" s="76"/>
      <c r="AC39" s="78"/>
      <c r="AD39" s="55" t="str">
        <f t="shared" si="0"/>
        <v/>
      </c>
      <c r="AE39" s="70" t="str">
        <f>IF(ISERROR(VLOOKUP(AD39,K_Dat!$E$5:$F$10,2,1)),"",VLOOKUP(AD39,K_Dat!$E$5:$F$10,2,1))</f>
        <v/>
      </c>
    </row>
    <row r="40" spans="1:31" ht="15" customHeight="1" x14ac:dyDescent="0.25">
      <c r="A40" s="67">
        <v>28</v>
      </c>
      <c r="B40" s="74"/>
      <c r="C40" s="108"/>
      <c r="D40" s="75"/>
      <c r="E40" s="76"/>
      <c r="F40" s="76"/>
      <c r="G40" s="76"/>
      <c r="H40" s="76"/>
      <c r="I40" s="76"/>
      <c r="J40" s="76"/>
      <c r="K40" s="76"/>
      <c r="L40" s="77"/>
      <c r="M40" s="75"/>
      <c r="N40" s="76"/>
      <c r="O40" s="76"/>
      <c r="P40" s="77"/>
      <c r="Q40" s="75"/>
      <c r="R40" s="76"/>
      <c r="S40" s="76"/>
      <c r="T40" s="76"/>
      <c r="U40" s="77"/>
      <c r="V40" s="75"/>
      <c r="W40" s="76"/>
      <c r="X40" s="77"/>
      <c r="Y40" s="75"/>
      <c r="Z40" s="76"/>
      <c r="AA40" s="76"/>
      <c r="AB40" s="76"/>
      <c r="AC40" s="78"/>
      <c r="AD40" s="55" t="str">
        <f t="shared" si="0"/>
        <v/>
      </c>
      <c r="AE40" s="70" t="str">
        <f>IF(ISERROR(VLOOKUP(AD40,K_Dat!$E$5:$F$10,2,1)),"",VLOOKUP(AD40,K_Dat!$E$5:$F$10,2,1))</f>
        <v/>
      </c>
    </row>
    <row r="41" spans="1:31" ht="15" customHeight="1" x14ac:dyDescent="0.25">
      <c r="A41" s="67">
        <v>29</v>
      </c>
      <c r="B41" s="74"/>
      <c r="C41" s="108"/>
      <c r="D41" s="75"/>
      <c r="E41" s="76"/>
      <c r="F41" s="76"/>
      <c r="G41" s="76"/>
      <c r="H41" s="76"/>
      <c r="I41" s="76"/>
      <c r="J41" s="76"/>
      <c r="K41" s="76"/>
      <c r="L41" s="77"/>
      <c r="M41" s="75"/>
      <c r="N41" s="76"/>
      <c r="O41" s="76"/>
      <c r="P41" s="77"/>
      <c r="Q41" s="75"/>
      <c r="R41" s="76"/>
      <c r="S41" s="76"/>
      <c r="T41" s="76"/>
      <c r="U41" s="77"/>
      <c r="V41" s="75"/>
      <c r="W41" s="76"/>
      <c r="X41" s="77"/>
      <c r="Y41" s="75"/>
      <c r="Z41" s="76"/>
      <c r="AA41" s="76"/>
      <c r="AB41" s="76"/>
      <c r="AC41" s="78"/>
      <c r="AD41" s="55" t="str">
        <f t="shared" si="0"/>
        <v/>
      </c>
      <c r="AE41" s="70" t="str">
        <f>IF(ISERROR(VLOOKUP(AD41,K_Dat!$E$5:$F$10,2,1)),"",VLOOKUP(AD41,K_Dat!$E$5:$F$10,2,1))</f>
        <v/>
      </c>
    </row>
    <row r="42" spans="1:31" ht="15" customHeight="1" thickBot="1" x14ac:dyDescent="0.3">
      <c r="A42" s="68">
        <v>30</v>
      </c>
      <c r="B42" s="89"/>
      <c r="C42" s="111"/>
      <c r="D42" s="90"/>
      <c r="E42" s="91"/>
      <c r="F42" s="91"/>
      <c r="G42" s="91"/>
      <c r="H42" s="91"/>
      <c r="I42" s="91"/>
      <c r="J42" s="91"/>
      <c r="K42" s="91"/>
      <c r="L42" s="92"/>
      <c r="M42" s="90"/>
      <c r="N42" s="91"/>
      <c r="O42" s="91"/>
      <c r="P42" s="92"/>
      <c r="Q42" s="90"/>
      <c r="R42" s="91"/>
      <c r="S42" s="91"/>
      <c r="T42" s="91"/>
      <c r="U42" s="92"/>
      <c r="V42" s="90"/>
      <c r="W42" s="91"/>
      <c r="X42" s="92"/>
      <c r="Y42" s="90"/>
      <c r="Z42" s="91"/>
      <c r="AA42" s="91"/>
      <c r="AB42" s="91"/>
      <c r="AC42" s="93"/>
      <c r="AD42" s="56" t="str">
        <f t="shared" si="0"/>
        <v/>
      </c>
      <c r="AE42" s="71" t="str">
        <f>IF(ISERROR(VLOOKUP(AD42,K_Dat!$E$5:$F$10,2,1)),"",VLOOKUP(AD42,K_Dat!$E$5:$F$10,2,1))</f>
        <v/>
      </c>
    </row>
    <row r="43" spans="1:31" ht="15" customHeight="1" thickTop="1" x14ac:dyDescent="0.25">
      <c r="A43" s="245" t="s">
        <v>6</v>
      </c>
      <c r="B43" s="245"/>
      <c r="C43" s="246"/>
      <c r="D43" s="57" t="str">
        <f>IF(COUNTBLANK(D13:D42)=30,"",SUM(D13:D42))</f>
        <v/>
      </c>
      <c r="E43" s="58" t="str">
        <f t="shared" ref="E43:AC43" si="1">IF(COUNTBLANK(E13:E42)=30,"",SUM(E13:E42))</f>
        <v/>
      </c>
      <c r="F43" s="58" t="str">
        <f t="shared" si="1"/>
        <v/>
      </c>
      <c r="G43" s="58" t="str">
        <f t="shared" si="1"/>
        <v/>
      </c>
      <c r="H43" s="58" t="str">
        <f t="shared" si="1"/>
        <v/>
      </c>
      <c r="I43" s="58" t="str">
        <f t="shared" si="1"/>
        <v/>
      </c>
      <c r="J43" s="58" t="str">
        <f t="shared" si="1"/>
        <v/>
      </c>
      <c r="K43" s="58" t="str">
        <f t="shared" si="1"/>
        <v/>
      </c>
      <c r="L43" s="59" t="str">
        <f t="shared" ref="L43:AB43" si="2">IF(COUNTBLANK(L13:L42)=30,"",SUM(L13:L42))</f>
        <v/>
      </c>
      <c r="M43" s="57" t="str">
        <f t="shared" si="2"/>
        <v/>
      </c>
      <c r="N43" s="58" t="str">
        <f t="shared" si="2"/>
        <v/>
      </c>
      <c r="O43" s="58" t="str">
        <f t="shared" si="2"/>
        <v/>
      </c>
      <c r="P43" s="59" t="str">
        <f t="shared" si="2"/>
        <v/>
      </c>
      <c r="Q43" s="57" t="str">
        <f t="shared" si="2"/>
        <v/>
      </c>
      <c r="R43" s="58" t="str">
        <f t="shared" si="2"/>
        <v/>
      </c>
      <c r="S43" s="58" t="str">
        <f t="shared" si="2"/>
        <v/>
      </c>
      <c r="T43" s="58" t="str">
        <f t="shared" si="2"/>
        <v/>
      </c>
      <c r="U43" s="59" t="str">
        <f t="shared" si="2"/>
        <v/>
      </c>
      <c r="V43" s="57" t="str">
        <f t="shared" si="2"/>
        <v/>
      </c>
      <c r="W43" s="58" t="str">
        <f t="shared" si="2"/>
        <v/>
      </c>
      <c r="X43" s="59" t="str">
        <f t="shared" si="2"/>
        <v/>
      </c>
      <c r="Y43" s="57" t="str">
        <f t="shared" si="2"/>
        <v/>
      </c>
      <c r="Z43" s="58" t="str">
        <f t="shared" si="2"/>
        <v/>
      </c>
      <c r="AA43" s="58" t="str">
        <f t="shared" si="2"/>
        <v/>
      </c>
      <c r="AB43" s="58" t="str">
        <f t="shared" si="2"/>
        <v/>
      </c>
      <c r="AC43" s="59" t="str">
        <f t="shared" si="1"/>
        <v/>
      </c>
      <c r="AD43" s="60"/>
      <c r="AE43" s="47"/>
    </row>
    <row r="44" spans="1:31" ht="15" customHeight="1" x14ac:dyDescent="0.25">
      <c r="A44" s="247" t="s">
        <v>320</v>
      </c>
      <c r="B44" s="247"/>
      <c r="C44" s="246"/>
      <c r="D44" s="61" t="str">
        <f t="shared" ref="D44:AC44" si="3">IF(COUNTBLANK(D13:D42)=30,"",D43/(D$12*$C$2))</f>
        <v/>
      </c>
      <c r="E44" s="62" t="str">
        <f t="shared" si="3"/>
        <v/>
      </c>
      <c r="F44" s="62" t="str">
        <f t="shared" si="3"/>
        <v/>
      </c>
      <c r="G44" s="62" t="str">
        <f t="shared" si="3"/>
        <v/>
      </c>
      <c r="H44" s="62" t="str">
        <f t="shared" si="3"/>
        <v/>
      </c>
      <c r="I44" s="62" t="str">
        <f t="shared" si="3"/>
        <v/>
      </c>
      <c r="J44" s="62" t="str">
        <f t="shared" si="3"/>
        <v/>
      </c>
      <c r="K44" s="62" t="str">
        <f t="shared" si="3"/>
        <v/>
      </c>
      <c r="L44" s="63" t="str">
        <f t="shared" si="3"/>
        <v/>
      </c>
      <c r="M44" s="61" t="str">
        <f t="shared" si="3"/>
        <v/>
      </c>
      <c r="N44" s="62" t="str">
        <f t="shared" si="3"/>
        <v/>
      </c>
      <c r="O44" s="62" t="str">
        <f t="shared" si="3"/>
        <v/>
      </c>
      <c r="P44" s="63" t="str">
        <f t="shared" si="3"/>
        <v/>
      </c>
      <c r="Q44" s="61" t="str">
        <f t="shared" si="3"/>
        <v/>
      </c>
      <c r="R44" s="62" t="str">
        <f t="shared" si="3"/>
        <v/>
      </c>
      <c r="S44" s="62" t="str">
        <f t="shared" si="3"/>
        <v/>
      </c>
      <c r="T44" s="62" t="str">
        <f t="shared" si="3"/>
        <v/>
      </c>
      <c r="U44" s="63" t="str">
        <f t="shared" si="3"/>
        <v/>
      </c>
      <c r="V44" s="61" t="str">
        <f t="shared" si="3"/>
        <v/>
      </c>
      <c r="W44" s="62" t="str">
        <f t="shared" si="3"/>
        <v/>
      </c>
      <c r="X44" s="63" t="str">
        <f t="shared" si="3"/>
        <v/>
      </c>
      <c r="Y44" s="61" t="str">
        <f t="shared" si="3"/>
        <v/>
      </c>
      <c r="Z44" s="62" t="str">
        <f t="shared" si="3"/>
        <v/>
      </c>
      <c r="AA44" s="62" t="str">
        <f t="shared" si="3"/>
        <v/>
      </c>
      <c r="AB44" s="62" t="str">
        <f t="shared" si="3"/>
        <v/>
      </c>
      <c r="AC44" s="63" t="str">
        <f t="shared" si="3"/>
        <v/>
      </c>
      <c r="AD44" s="47"/>
      <c r="AE44" s="47"/>
    </row>
    <row r="45" spans="1:31" ht="6.75" customHeight="1" x14ac:dyDescent="0.25"/>
    <row r="46" spans="1:31" ht="24.75" customHeight="1" x14ac:dyDescent="0.25">
      <c r="D46" s="274" t="s">
        <v>137</v>
      </c>
      <c r="E46" s="274"/>
      <c r="F46" s="274"/>
      <c r="G46" s="274"/>
      <c r="H46" s="64">
        <v>1</v>
      </c>
      <c r="I46" s="64">
        <v>2</v>
      </c>
      <c r="J46" s="64">
        <v>3</v>
      </c>
      <c r="K46" s="64">
        <v>4</v>
      </c>
      <c r="L46" s="64">
        <v>5</v>
      </c>
      <c r="M46" s="64">
        <v>6</v>
      </c>
      <c r="N46" s="269" t="s">
        <v>9</v>
      </c>
      <c r="O46" s="270"/>
      <c r="P46" s="260" t="s">
        <v>143</v>
      </c>
      <c r="Q46" s="260"/>
      <c r="V46" s="117" t="s">
        <v>140</v>
      </c>
    </row>
    <row r="47" spans="1:31" ht="18.75" customHeight="1" x14ac:dyDescent="0.25">
      <c r="D47" s="273" t="s">
        <v>139</v>
      </c>
      <c r="E47" s="273"/>
      <c r="F47" s="273"/>
      <c r="G47" s="273"/>
      <c r="H47" s="65" t="str">
        <f>IF(COUNTBLANK($C$13:$C$42)=30,"",IF(COUNTIF($C$13:$C$42,H$46)=0,"–",COUNTIF($C$13:$C$42,H$46)))</f>
        <v/>
      </c>
      <c r="I47" s="65" t="str">
        <f t="shared" ref="I47:M47" si="4">IF(COUNTBLANK($C$13:$C$42)=30,"",IF(COUNTIF($C$13:$C$42,I$46)=0,"–",COUNTIF($C$13:$C$42,I$46)))</f>
        <v/>
      </c>
      <c r="J47" s="65" t="str">
        <f t="shared" si="4"/>
        <v/>
      </c>
      <c r="K47" s="65" t="str">
        <f t="shared" si="4"/>
        <v/>
      </c>
      <c r="L47" s="65" t="str">
        <f t="shared" si="4"/>
        <v/>
      </c>
      <c r="M47" s="65" t="str">
        <f t="shared" si="4"/>
        <v/>
      </c>
      <c r="N47" s="271" t="str">
        <f>IF(COUNTBLANK(C13:C42)=30,"",AVERAGE(C13:C42))</f>
        <v/>
      </c>
      <c r="O47" s="272"/>
      <c r="P47" s="261" t="str">
        <f>IF(SUM(H48:M48)-SUM(H47:M47)=0,"–",SUM(H48:M48)-SUM(H47:M47))</f>
        <v>–</v>
      </c>
      <c r="Q47" s="262"/>
    </row>
    <row r="48" spans="1:31" ht="18.75" customHeight="1" x14ac:dyDescent="0.25">
      <c r="D48" s="273" t="s">
        <v>138</v>
      </c>
      <c r="E48" s="273"/>
      <c r="F48" s="273"/>
      <c r="G48" s="273"/>
      <c r="H48" s="65" t="str">
        <f t="shared" ref="H48:M48" si="5">IF(COUNTBLANK($AE$13:$AE$42)=30,"",IF(COUNTIF($AE$13:$AE$42,H$46)=0,"–",COUNTIF($AE$13:$AE$42,H$46)))</f>
        <v/>
      </c>
      <c r="I48" s="65" t="str">
        <f t="shared" si="5"/>
        <v/>
      </c>
      <c r="J48" s="65" t="str">
        <f t="shared" si="5"/>
        <v/>
      </c>
      <c r="K48" s="65" t="str">
        <f t="shared" si="5"/>
        <v/>
      </c>
      <c r="L48" s="65" t="str">
        <f t="shared" si="5"/>
        <v/>
      </c>
      <c r="M48" s="65" t="str">
        <f t="shared" si="5"/>
        <v/>
      </c>
      <c r="N48" s="271" t="str">
        <f>IF(COUNTBLANK(AE13:AE42)=30,"",AVERAGE(AE13:AE42))</f>
        <v/>
      </c>
      <c r="O48" s="272"/>
    </row>
  </sheetData>
  <sheetProtection sheet="1" objects="1" scenarios="1"/>
  <mergeCells count="18">
    <mergeCell ref="N46:O46"/>
    <mergeCell ref="N47:O47"/>
    <mergeCell ref="N48:O48"/>
    <mergeCell ref="D47:G47"/>
    <mergeCell ref="D46:G46"/>
    <mergeCell ref="D48:G48"/>
    <mergeCell ref="P46:Q46"/>
    <mergeCell ref="P47:Q47"/>
    <mergeCell ref="R1:X1"/>
    <mergeCell ref="AD8:AD11"/>
    <mergeCell ref="AE8:AE11"/>
    <mergeCell ref="A43:C43"/>
    <mergeCell ref="A44:C44"/>
    <mergeCell ref="F2:G2"/>
    <mergeCell ref="D2:E2"/>
    <mergeCell ref="A9:C11"/>
    <mergeCell ref="B8:C8"/>
    <mergeCell ref="A7:C7"/>
  </mergeCells>
  <conditionalFormatting sqref="D7:AC7">
    <cfRule type="cellIs" dxfId="2" priority="5" operator="equal">
      <formula>"III"</formula>
    </cfRule>
    <cfRule type="cellIs" dxfId="1" priority="6" operator="equal">
      <formula>"II"</formula>
    </cfRule>
    <cfRule type="cellIs" dxfId="0" priority="7" operator="equal">
      <formula>"I"</formula>
    </cfRule>
  </conditionalFormatting>
  <conditionalFormatting sqref="D8:AC8">
    <cfRule type="cellIs" dxfId="21" priority="1" operator="equal">
      <formula>"ZF"</formula>
    </cfRule>
    <cfRule type="cellIs" dxfId="20" priority="2" operator="equal">
      <formula>"RF"</formula>
    </cfRule>
    <cfRule type="cellIs" dxfId="19" priority="3" operator="equal">
      <formula>"DZ"</formula>
    </cfRule>
    <cfRule type="cellIs" dxfId="18" priority="4" operator="equal">
      <formula>"ZG"</formula>
    </cfRule>
  </conditionalFormatting>
  <conditionalFormatting sqref="R1:X4">
    <cfRule type="expression" dxfId="17" priority="13" stopIfTrue="1">
      <formula>#REF!</formula>
    </cfRule>
  </conditionalFormatting>
  <dataValidations count="1">
    <dataValidation type="whole" allowBlank="1" showInputMessage="1" showErrorMessage="1" errorTitle="ungültiger BE-Wert" error="Der eingegebeneWert liegt außerhalb der erreichbaren Bewertungseinheiten dieser Teilaufgabe. " sqref="D13:AC42">
      <formula1>0</formula1>
      <formula2>D$12</formula2>
    </dataValidation>
  </dataValidations>
  <printOptions horizontalCentered="1"/>
  <pageMargins left="0.31496062992125984" right="0.31496062992125984" top="0.51181102362204722" bottom="0.19685039370078741" header="0.31496062992125984" footer="0.31496062992125984"/>
  <pageSetup paperSize="9" scale="78" orientation="landscape" r:id="rId1"/>
  <ignoredErrors>
    <ignoredError sqref="D44 D43:K43 AC43 L43:Z43 AA43:AB4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4"/>
  <sheetViews>
    <sheetView showGridLines="0" showZeros="0" workbookViewId="0">
      <selection activeCell="B27" sqref="B27"/>
    </sheetView>
  </sheetViews>
  <sheetFormatPr baseColWidth="10" defaultRowHeight="15" x14ac:dyDescent="0.25"/>
  <cols>
    <col min="1" max="1" width="3.85546875" style="27" customWidth="1"/>
    <col min="2" max="3" width="40.85546875" style="3" customWidth="1"/>
    <col min="4" max="4" width="6.140625" style="4" customWidth="1"/>
    <col min="5" max="5" width="3.7109375" style="4" customWidth="1"/>
    <col min="6" max="6" width="7.85546875" style="4" customWidth="1"/>
    <col min="7" max="7" width="1.5703125" style="4" customWidth="1"/>
    <col min="8" max="11" width="7.85546875" style="4" customWidth="1"/>
    <col min="12" max="12" width="4.5703125" style="4" customWidth="1"/>
    <col min="13" max="16384" width="11.42578125" style="4"/>
  </cols>
  <sheetData>
    <row r="1" spans="1:11" ht="17.25" customHeight="1" thickBot="1" x14ac:dyDescent="0.3">
      <c r="A1" s="2" t="s">
        <v>10</v>
      </c>
      <c r="F1" s="277" t="s">
        <v>11</v>
      </c>
      <c r="G1" s="277"/>
      <c r="H1" s="277"/>
      <c r="I1" s="277"/>
      <c r="J1" s="277"/>
      <c r="K1" s="277"/>
    </row>
    <row r="2" spans="1:11" ht="60" customHeight="1" thickTop="1" x14ac:dyDescent="0.25">
      <c r="A2" s="278" t="s">
        <v>79</v>
      </c>
      <c r="B2" s="278"/>
      <c r="C2" s="278"/>
      <c r="D2" s="278"/>
      <c r="E2" s="41"/>
      <c r="F2" s="279" t="s">
        <v>12</v>
      </c>
      <c r="G2" s="280"/>
      <c r="H2" s="280"/>
      <c r="I2" s="280"/>
      <c r="J2" s="280"/>
      <c r="K2" s="281"/>
    </row>
    <row r="3" spans="1:11" ht="19.5" customHeight="1" thickBot="1" x14ac:dyDescent="0.3">
      <c r="A3" s="288" t="s">
        <v>27</v>
      </c>
      <c r="B3" s="288"/>
      <c r="C3" s="288"/>
      <c r="D3" s="288"/>
      <c r="E3" s="41"/>
      <c r="F3" s="282"/>
      <c r="G3" s="283"/>
      <c r="H3" s="283"/>
      <c r="I3" s="283"/>
      <c r="J3" s="283"/>
      <c r="K3" s="284"/>
    </row>
    <row r="4" spans="1:11" ht="15.75" customHeight="1" thickTop="1" thickBot="1" x14ac:dyDescent="0.3">
      <c r="A4" s="6"/>
      <c r="B4" s="6"/>
      <c r="C4" s="6"/>
      <c r="D4" s="6" t="s">
        <v>14</v>
      </c>
      <c r="F4" s="285"/>
      <c r="G4" s="283"/>
      <c r="H4" s="286"/>
      <c r="I4" s="286"/>
      <c r="J4" s="286"/>
      <c r="K4" s="287"/>
    </row>
    <row r="5" spans="1:11" ht="16.5" thickTop="1" thickBot="1" x14ac:dyDescent="0.3">
      <c r="A5" s="7" t="s">
        <v>15</v>
      </c>
      <c r="B5" s="289" t="s">
        <v>16</v>
      </c>
      <c r="C5" s="289"/>
      <c r="D5" s="289"/>
      <c r="E5" s="8"/>
      <c r="F5" s="9" t="s">
        <v>17</v>
      </c>
      <c r="G5" s="10"/>
      <c r="H5" s="9" t="s">
        <v>18</v>
      </c>
      <c r="I5" s="9" t="s">
        <v>19</v>
      </c>
      <c r="J5" s="9" t="s">
        <v>20</v>
      </c>
      <c r="K5" s="9" t="s">
        <v>21</v>
      </c>
    </row>
    <row r="6" spans="1:11" ht="15.75" thickTop="1" x14ac:dyDescent="0.25">
      <c r="A6" s="11"/>
      <c r="B6" s="12" t="s">
        <v>25</v>
      </c>
      <c r="C6" s="12"/>
      <c r="D6" s="13" t="str">
        <f>IF(SUM(F6:K6)=0,"",SUM(F6:K6))</f>
        <v/>
      </c>
      <c r="E6" s="14"/>
      <c r="F6" s="15" t="str">
        <f>Klasse!C2</f>
        <v/>
      </c>
      <c r="G6" s="10"/>
      <c r="H6" s="94"/>
      <c r="I6" s="95"/>
      <c r="J6" s="95"/>
      <c r="K6" s="96"/>
    </row>
    <row r="7" spans="1:11" ht="6.75" customHeight="1" x14ac:dyDescent="0.25">
      <c r="D7" s="4" t="str">
        <f t="shared" ref="D7:D34" si="0">IF(SUM(F7:K7)=0,"",SUM(F7:K7))</f>
        <v/>
      </c>
      <c r="E7" s="28"/>
      <c r="F7" s="23"/>
      <c r="G7" s="10"/>
      <c r="H7" s="97"/>
      <c r="I7" s="98"/>
      <c r="J7" s="98"/>
      <c r="K7" s="99"/>
    </row>
    <row r="8" spans="1:11" ht="31.5" customHeight="1" x14ac:dyDescent="0.25">
      <c r="A8" s="7" t="s">
        <v>22</v>
      </c>
      <c r="B8" s="275" t="s">
        <v>26</v>
      </c>
      <c r="C8" s="275"/>
      <c r="D8" s="29" t="str">
        <f t="shared" si="0"/>
        <v/>
      </c>
      <c r="E8" s="30"/>
      <c r="F8" s="23"/>
      <c r="G8" s="10"/>
      <c r="H8" s="97"/>
      <c r="I8" s="98"/>
      <c r="J8" s="98"/>
      <c r="K8" s="99"/>
    </row>
    <row r="9" spans="1:11" x14ac:dyDescent="0.25">
      <c r="B9" s="72" t="s">
        <v>80</v>
      </c>
      <c r="D9" s="13" t="str">
        <f t="shared" si="0"/>
        <v/>
      </c>
      <c r="E9" s="31"/>
      <c r="F9" s="19" t="str">
        <f>Klasse!D43</f>
        <v/>
      </c>
      <c r="G9" s="10"/>
      <c r="H9" s="100"/>
      <c r="I9" s="101"/>
      <c r="J9" s="101"/>
      <c r="K9" s="102"/>
    </row>
    <row r="10" spans="1:11" x14ac:dyDescent="0.25">
      <c r="B10" s="72" t="s">
        <v>81</v>
      </c>
      <c r="D10" s="13" t="str">
        <f t="shared" si="0"/>
        <v/>
      </c>
      <c r="E10" s="31"/>
      <c r="F10" s="19" t="str">
        <f>Klasse!E43</f>
        <v/>
      </c>
      <c r="G10" s="10"/>
      <c r="H10" s="100"/>
      <c r="I10" s="101"/>
      <c r="J10" s="101"/>
      <c r="K10" s="102"/>
    </row>
    <row r="11" spans="1:11" x14ac:dyDescent="0.25">
      <c r="B11" s="72" t="s">
        <v>82</v>
      </c>
      <c r="D11" s="13" t="str">
        <f t="shared" si="0"/>
        <v/>
      </c>
      <c r="E11" s="31"/>
      <c r="F11" s="19" t="str">
        <f>Klasse!F43</f>
        <v/>
      </c>
      <c r="G11" s="10"/>
      <c r="H11" s="100"/>
      <c r="I11" s="101"/>
      <c r="J11" s="101"/>
      <c r="K11" s="102"/>
    </row>
    <row r="12" spans="1:11" x14ac:dyDescent="0.25">
      <c r="B12" s="72" t="s">
        <v>83</v>
      </c>
      <c r="D12" s="13" t="str">
        <f t="shared" si="0"/>
        <v/>
      </c>
      <c r="E12" s="31"/>
      <c r="F12" s="19" t="str">
        <f>Klasse!G43</f>
        <v/>
      </c>
      <c r="G12" s="10"/>
      <c r="H12" s="100"/>
      <c r="I12" s="101"/>
      <c r="J12" s="101"/>
      <c r="K12" s="102"/>
    </row>
    <row r="13" spans="1:11" x14ac:dyDescent="0.25">
      <c r="B13" s="72" t="s">
        <v>84</v>
      </c>
      <c r="D13" s="13" t="str">
        <f t="shared" si="0"/>
        <v/>
      </c>
      <c r="E13" s="31"/>
      <c r="F13" s="19" t="str">
        <f>Klasse!H43</f>
        <v/>
      </c>
      <c r="G13" s="10"/>
      <c r="H13" s="100"/>
      <c r="I13" s="101"/>
      <c r="J13" s="101"/>
      <c r="K13" s="102"/>
    </row>
    <row r="14" spans="1:11" x14ac:dyDescent="0.25">
      <c r="B14" s="72" t="s">
        <v>85</v>
      </c>
      <c r="D14" s="13" t="str">
        <f t="shared" si="0"/>
        <v/>
      </c>
      <c r="E14" s="31"/>
      <c r="F14" s="19" t="str">
        <f>Klasse!I43</f>
        <v/>
      </c>
      <c r="G14" s="10"/>
      <c r="H14" s="100"/>
      <c r="I14" s="101"/>
      <c r="J14" s="101"/>
      <c r="K14" s="102"/>
    </row>
    <row r="15" spans="1:11" x14ac:dyDescent="0.25">
      <c r="B15" s="72" t="s">
        <v>86</v>
      </c>
      <c r="D15" s="13" t="str">
        <f t="shared" si="0"/>
        <v/>
      </c>
      <c r="E15" s="31"/>
      <c r="F15" s="19" t="str">
        <f>Klasse!J43</f>
        <v/>
      </c>
      <c r="G15" s="10"/>
      <c r="H15" s="100"/>
      <c r="I15" s="101"/>
      <c r="J15" s="101"/>
      <c r="K15" s="102"/>
    </row>
    <row r="16" spans="1:11" x14ac:dyDescent="0.25">
      <c r="B16" s="72" t="s">
        <v>87</v>
      </c>
      <c r="D16" s="13" t="str">
        <f t="shared" si="0"/>
        <v/>
      </c>
      <c r="E16" s="31"/>
      <c r="F16" s="19" t="str">
        <f>Klasse!K43</f>
        <v/>
      </c>
      <c r="G16" s="10"/>
      <c r="H16" s="100"/>
      <c r="I16" s="101"/>
      <c r="J16" s="101"/>
      <c r="K16" s="102"/>
    </row>
    <row r="17" spans="2:11" x14ac:dyDescent="0.25">
      <c r="B17" s="72" t="s">
        <v>88</v>
      </c>
      <c r="D17" s="13" t="str">
        <f t="shared" si="0"/>
        <v/>
      </c>
      <c r="E17" s="31"/>
      <c r="F17" s="19" t="str">
        <f>Klasse!M43</f>
        <v/>
      </c>
      <c r="G17" s="10"/>
      <c r="H17" s="100"/>
      <c r="I17" s="101"/>
      <c r="J17" s="101"/>
      <c r="K17" s="102"/>
    </row>
    <row r="18" spans="2:11" x14ac:dyDescent="0.25">
      <c r="B18" s="72" t="s">
        <v>89</v>
      </c>
      <c r="D18" s="13" t="str">
        <f t="shared" si="0"/>
        <v/>
      </c>
      <c r="E18" s="31"/>
      <c r="F18" s="19" t="str">
        <f>Klasse!N43</f>
        <v/>
      </c>
      <c r="G18" s="10"/>
      <c r="H18" s="100"/>
      <c r="I18" s="101"/>
      <c r="J18" s="101"/>
      <c r="K18" s="102"/>
    </row>
    <row r="19" spans="2:11" x14ac:dyDescent="0.25">
      <c r="B19" s="72" t="s">
        <v>90</v>
      </c>
      <c r="D19" s="13" t="str">
        <f t="shared" si="0"/>
        <v/>
      </c>
      <c r="E19" s="31"/>
      <c r="F19" s="19" t="str">
        <f>Klasse!O43</f>
        <v/>
      </c>
      <c r="G19" s="10"/>
      <c r="H19" s="100"/>
      <c r="I19" s="101"/>
      <c r="J19" s="101"/>
      <c r="K19" s="102"/>
    </row>
    <row r="20" spans="2:11" x14ac:dyDescent="0.25">
      <c r="B20" s="72" t="s">
        <v>91</v>
      </c>
      <c r="D20" s="13" t="str">
        <f t="shared" si="0"/>
        <v/>
      </c>
      <c r="E20" s="31"/>
      <c r="F20" s="19" t="str">
        <f>Klasse!R43</f>
        <v/>
      </c>
      <c r="G20" s="10"/>
      <c r="H20" s="100"/>
      <c r="I20" s="101"/>
      <c r="J20" s="101"/>
      <c r="K20" s="102"/>
    </row>
    <row r="21" spans="2:11" x14ac:dyDescent="0.25">
      <c r="B21" s="72" t="s">
        <v>92</v>
      </c>
      <c r="D21" s="13" t="str">
        <f t="shared" si="0"/>
        <v/>
      </c>
      <c r="E21" s="31"/>
      <c r="F21" s="19" t="str">
        <f>Klasse!S43</f>
        <v/>
      </c>
      <c r="G21" s="10"/>
      <c r="H21" s="100"/>
      <c r="I21" s="101"/>
      <c r="J21" s="101"/>
      <c r="K21" s="102"/>
    </row>
    <row r="22" spans="2:11" x14ac:dyDescent="0.25">
      <c r="B22" s="72" t="s">
        <v>93</v>
      </c>
      <c r="D22" s="13" t="str">
        <f t="shared" si="0"/>
        <v/>
      </c>
      <c r="E22" s="31"/>
      <c r="F22" s="19" t="str">
        <f>Klasse!T43</f>
        <v/>
      </c>
      <c r="G22" s="10"/>
      <c r="H22" s="100"/>
      <c r="I22" s="101"/>
      <c r="J22" s="101"/>
      <c r="K22" s="102"/>
    </row>
    <row r="23" spans="2:11" x14ac:dyDescent="0.25">
      <c r="B23" s="72" t="s">
        <v>94</v>
      </c>
      <c r="D23" s="13" t="str">
        <f t="shared" si="0"/>
        <v/>
      </c>
      <c r="E23" s="31"/>
      <c r="F23" s="19" t="str">
        <f>Klasse!U43</f>
        <v/>
      </c>
      <c r="G23" s="10"/>
      <c r="H23" s="100"/>
      <c r="I23" s="101"/>
      <c r="J23" s="101"/>
      <c r="K23" s="102"/>
    </row>
    <row r="24" spans="2:11" x14ac:dyDescent="0.25">
      <c r="B24" s="72" t="s">
        <v>95</v>
      </c>
      <c r="D24" s="13" t="e">
        <f t="shared" si="0"/>
        <v>#REF!</v>
      </c>
      <c r="E24" s="31"/>
      <c r="F24" s="19" t="e">
        <f>Klasse!#REF!</f>
        <v>#REF!</v>
      </c>
      <c r="G24" s="10"/>
      <c r="H24" s="100"/>
      <c r="I24" s="101"/>
      <c r="J24" s="101"/>
      <c r="K24" s="102"/>
    </row>
    <row r="25" spans="2:11" x14ac:dyDescent="0.25">
      <c r="B25" s="72" t="s">
        <v>96</v>
      </c>
      <c r="D25" s="13" t="e">
        <f t="shared" si="0"/>
        <v>#REF!</v>
      </c>
      <c r="E25" s="31"/>
      <c r="F25" s="19" t="e">
        <f>Klasse!#REF!</f>
        <v>#REF!</v>
      </c>
      <c r="G25" s="10"/>
      <c r="H25" s="100"/>
      <c r="I25" s="101"/>
      <c r="J25" s="101"/>
      <c r="K25" s="102"/>
    </row>
    <row r="26" spans="2:11" x14ac:dyDescent="0.25">
      <c r="B26" s="72" t="s">
        <v>97</v>
      </c>
      <c r="D26" s="13" t="e">
        <f t="shared" si="0"/>
        <v>#REF!</v>
      </c>
      <c r="E26" s="31"/>
      <c r="F26" s="19" t="e">
        <f>Klasse!#REF!</f>
        <v>#REF!</v>
      </c>
      <c r="G26" s="10"/>
      <c r="H26" s="100"/>
      <c r="I26" s="101"/>
      <c r="J26" s="101"/>
      <c r="K26" s="102"/>
    </row>
    <row r="27" spans="2:11" x14ac:dyDescent="0.25">
      <c r="B27" s="72" t="s">
        <v>104</v>
      </c>
      <c r="D27" s="13" t="str">
        <f t="shared" si="0"/>
        <v/>
      </c>
      <c r="E27" s="31"/>
      <c r="F27" s="19" t="str">
        <f>Klasse!V43</f>
        <v/>
      </c>
      <c r="G27" s="10"/>
      <c r="H27" s="100"/>
      <c r="I27" s="101"/>
      <c r="J27" s="101"/>
      <c r="K27" s="102"/>
    </row>
    <row r="28" spans="2:11" x14ac:dyDescent="0.25">
      <c r="B28" s="72" t="s">
        <v>105</v>
      </c>
      <c r="D28" s="13" t="str">
        <f t="shared" si="0"/>
        <v/>
      </c>
      <c r="E28" s="31"/>
      <c r="F28" s="19" t="str">
        <f>Klasse!W43</f>
        <v/>
      </c>
      <c r="G28" s="10"/>
      <c r="H28" s="100"/>
      <c r="I28" s="101"/>
      <c r="J28" s="101"/>
      <c r="K28" s="102"/>
    </row>
    <row r="29" spans="2:11" x14ac:dyDescent="0.25">
      <c r="B29" s="72" t="s">
        <v>98</v>
      </c>
      <c r="D29" s="13" t="str">
        <f t="shared" si="0"/>
        <v/>
      </c>
      <c r="E29" s="31"/>
      <c r="F29" s="19" t="str">
        <f>Klasse!X43</f>
        <v/>
      </c>
      <c r="G29" s="10"/>
      <c r="H29" s="100"/>
      <c r="I29" s="101"/>
      <c r="J29" s="101"/>
      <c r="K29" s="102"/>
    </row>
    <row r="30" spans="2:11" x14ac:dyDescent="0.25">
      <c r="B30" s="72" t="s">
        <v>99</v>
      </c>
      <c r="D30" s="13" t="str">
        <f t="shared" si="0"/>
        <v/>
      </c>
      <c r="E30" s="31"/>
      <c r="F30" s="19" t="str">
        <f>Klasse!Y43</f>
        <v/>
      </c>
      <c r="G30" s="10"/>
      <c r="H30" s="100"/>
      <c r="I30" s="101"/>
      <c r="J30" s="101"/>
      <c r="K30" s="102"/>
    </row>
    <row r="31" spans="2:11" x14ac:dyDescent="0.25">
      <c r="B31" s="72" t="s">
        <v>100</v>
      </c>
      <c r="D31" s="13" t="e">
        <f t="shared" si="0"/>
        <v>#REF!</v>
      </c>
      <c r="E31" s="31"/>
      <c r="F31" s="19" t="e">
        <f>Klasse!#REF!</f>
        <v>#REF!</v>
      </c>
      <c r="G31" s="10"/>
      <c r="H31" s="100"/>
      <c r="I31" s="101"/>
      <c r="J31" s="101"/>
      <c r="K31" s="102"/>
    </row>
    <row r="32" spans="2:11" x14ac:dyDescent="0.25">
      <c r="B32" s="72" t="s">
        <v>101</v>
      </c>
      <c r="D32" s="13" t="e">
        <f t="shared" si="0"/>
        <v>#REF!</v>
      </c>
      <c r="E32" s="31"/>
      <c r="F32" s="19" t="e">
        <f>Klasse!#REF!</f>
        <v>#REF!</v>
      </c>
      <c r="G32" s="10"/>
      <c r="H32" s="100"/>
      <c r="I32" s="101"/>
      <c r="J32" s="101"/>
      <c r="K32" s="102"/>
    </row>
    <row r="33" spans="1:11" x14ac:dyDescent="0.25">
      <c r="B33" s="72" t="s">
        <v>102</v>
      </c>
      <c r="D33" s="13" t="e">
        <f t="shared" si="0"/>
        <v>#REF!</v>
      </c>
      <c r="E33" s="31"/>
      <c r="F33" s="19" t="e">
        <f>Klasse!#REF!</f>
        <v>#REF!</v>
      </c>
      <c r="G33" s="10"/>
      <c r="H33" s="100"/>
      <c r="I33" s="101"/>
      <c r="J33" s="101"/>
      <c r="K33" s="102"/>
    </row>
    <row r="34" spans="1:11" ht="15.75" thickBot="1" x14ac:dyDescent="0.3">
      <c r="B34" s="72" t="s">
        <v>103</v>
      </c>
      <c r="D34" s="13" t="str">
        <f t="shared" si="0"/>
        <v/>
      </c>
      <c r="E34" s="31"/>
      <c r="F34" s="32" t="str">
        <f>Klasse!AC43</f>
        <v/>
      </c>
      <c r="G34" s="10"/>
      <c r="H34" s="103"/>
      <c r="I34" s="104"/>
      <c r="J34" s="104"/>
      <c r="K34" s="105"/>
    </row>
    <row r="35" spans="1:11" ht="16.5" customHeight="1" thickTop="1" x14ac:dyDescent="0.25">
      <c r="E35" s="28"/>
    </row>
    <row r="36" spans="1:11" ht="32.25" customHeight="1" x14ac:dyDescent="0.25">
      <c r="A36" s="7" t="s">
        <v>28</v>
      </c>
      <c r="B36" s="275" t="s">
        <v>62</v>
      </c>
      <c r="C36" s="275"/>
      <c r="D36" s="275"/>
      <c r="E36" s="30"/>
    </row>
    <row r="37" spans="1:11" x14ac:dyDescent="0.25">
      <c r="B37" s="293" t="s">
        <v>29</v>
      </c>
      <c r="C37" s="293"/>
      <c r="D37" s="293"/>
      <c r="E37" s="33"/>
    </row>
    <row r="38" spans="1:11" ht="45" x14ac:dyDescent="0.25">
      <c r="A38" s="38" t="s">
        <v>49</v>
      </c>
      <c r="B38" s="37" t="s">
        <v>40</v>
      </c>
      <c r="C38" s="276" t="s">
        <v>64</v>
      </c>
      <c r="D38" s="276"/>
      <c r="E38" s="33"/>
    </row>
    <row r="39" spans="1:11" ht="36.75" customHeight="1" x14ac:dyDescent="0.25">
      <c r="A39" s="38" t="s">
        <v>50</v>
      </c>
      <c r="B39" s="37" t="s">
        <v>39</v>
      </c>
      <c r="C39" s="291" t="s">
        <v>61</v>
      </c>
      <c r="D39" s="291"/>
      <c r="E39" s="33"/>
    </row>
    <row r="40" spans="1:11" x14ac:dyDescent="0.25">
      <c r="A40" s="38"/>
      <c r="B40" s="291" t="s">
        <v>42</v>
      </c>
      <c r="C40" s="291"/>
      <c r="D40" s="42"/>
      <c r="E40" s="33"/>
    </row>
    <row r="41" spans="1:11" ht="165" customHeight="1" x14ac:dyDescent="0.25">
      <c r="A41" s="38"/>
      <c r="B41" s="297"/>
      <c r="C41" s="298"/>
      <c r="D41" s="299"/>
      <c r="E41" s="33"/>
    </row>
    <row r="42" spans="1:11" ht="10.5" customHeight="1" x14ac:dyDescent="0.25">
      <c r="A42" s="38"/>
      <c r="B42" s="37"/>
      <c r="C42" s="40"/>
      <c r="D42" s="40"/>
      <c r="E42" s="33"/>
    </row>
    <row r="43" spans="1:11" ht="31.5" customHeight="1" x14ac:dyDescent="0.25">
      <c r="A43" s="34"/>
      <c r="B43" s="292" t="s">
        <v>41</v>
      </c>
      <c r="C43" s="292"/>
      <c r="D43" s="292"/>
      <c r="E43" s="33"/>
    </row>
    <row r="44" spans="1:11" ht="60" x14ac:dyDescent="0.25">
      <c r="A44" s="38" t="s">
        <v>51</v>
      </c>
      <c r="B44" s="37" t="s">
        <v>30</v>
      </c>
      <c r="C44" s="276" t="s">
        <v>43</v>
      </c>
      <c r="D44" s="276"/>
    </row>
    <row r="45" spans="1:11" ht="60" x14ac:dyDescent="0.25">
      <c r="A45" s="38" t="s">
        <v>52</v>
      </c>
      <c r="B45" s="42" t="s">
        <v>31</v>
      </c>
      <c r="C45" s="276" t="s">
        <v>43</v>
      </c>
      <c r="D45" s="276"/>
    </row>
    <row r="46" spans="1:11" ht="45" x14ac:dyDescent="0.25">
      <c r="A46" s="38" t="s">
        <v>53</v>
      </c>
      <c r="B46" s="42" t="s">
        <v>32</v>
      </c>
      <c r="C46" s="276" t="s">
        <v>43</v>
      </c>
      <c r="D46" s="276"/>
    </row>
    <row r="47" spans="1:11" ht="45" x14ac:dyDescent="0.25">
      <c r="A47" s="38" t="s">
        <v>54</v>
      </c>
      <c r="B47" s="42" t="s">
        <v>33</v>
      </c>
      <c r="C47" s="276" t="s">
        <v>43</v>
      </c>
      <c r="D47" s="276"/>
    </row>
    <row r="48" spans="1:11" ht="30" x14ac:dyDescent="0.25">
      <c r="A48" s="38" t="s">
        <v>55</v>
      </c>
      <c r="B48" s="42" t="s">
        <v>34</v>
      </c>
      <c r="C48" s="276" t="s">
        <v>43</v>
      </c>
      <c r="D48" s="276"/>
    </row>
    <row r="49" spans="1:4" ht="45" x14ac:dyDescent="0.25">
      <c r="A49" s="38" t="s">
        <v>56</v>
      </c>
      <c r="B49" s="42" t="s">
        <v>35</v>
      </c>
      <c r="C49" s="276" t="s">
        <v>43</v>
      </c>
      <c r="D49" s="276"/>
    </row>
    <row r="50" spans="1:4" ht="60" x14ac:dyDescent="0.25">
      <c r="A50" s="38" t="s">
        <v>57</v>
      </c>
      <c r="B50" s="42" t="s">
        <v>36</v>
      </c>
      <c r="C50" s="276" t="s">
        <v>43</v>
      </c>
      <c r="D50" s="276"/>
    </row>
    <row r="51" spans="1:4" ht="45" x14ac:dyDescent="0.25">
      <c r="A51" s="38" t="s">
        <v>58</v>
      </c>
      <c r="B51" s="42" t="s">
        <v>37</v>
      </c>
      <c r="C51" s="276" t="s">
        <v>43</v>
      </c>
      <c r="D51" s="276"/>
    </row>
    <row r="52" spans="1:4" ht="45" x14ac:dyDescent="0.25">
      <c r="A52" s="38" t="s">
        <v>59</v>
      </c>
      <c r="B52" s="42" t="s">
        <v>38</v>
      </c>
      <c r="C52" s="276" t="s">
        <v>43</v>
      </c>
      <c r="D52" s="276"/>
    </row>
    <row r="53" spans="1:4" ht="19.5" customHeight="1" x14ac:dyDescent="0.25">
      <c r="A53" s="39" t="s">
        <v>60</v>
      </c>
      <c r="B53" s="290" t="s">
        <v>63</v>
      </c>
      <c r="C53" s="290"/>
    </row>
    <row r="54" spans="1:4" ht="280.5" customHeight="1" x14ac:dyDescent="0.25">
      <c r="B54" s="294"/>
      <c r="C54" s="295"/>
      <c r="D54" s="296"/>
    </row>
  </sheetData>
  <sheetProtection sheet="1" objects="1" scenarios="1"/>
  <mergeCells count="24">
    <mergeCell ref="B53:C53"/>
    <mergeCell ref="C39:D39"/>
    <mergeCell ref="B43:D43"/>
    <mergeCell ref="B37:D37"/>
    <mergeCell ref="B54:D54"/>
    <mergeCell ref="C48:D48"/>
    <mergeCell ref="C49:D49"/>
    <mergeCell ref="C50:D50"/>
    <mergeCell ref="C38:D38"/>
    <mergeCell ref="B40:C40"/>
    <mergeCell ref="B41:D41"/>
    <mergeCell ref="C51:D51"/>
    <mergeCell ref="C52:D52"/>
    <mergeCell ref="C47:D47"/>
    <mergeCell ref="F1:K1"/>
    <mergeCell ref="A2:D2"/>
    <mergeCell ref="F2:K4"/>
    <mergeCell ref="A3:D3"/>
    <mergeCell ref="B5:D5"/>
    <mergeCell ref="B8:C8"/>
    <mergeCell ref="B36:D36"/>
    <mergeCell ref="C44:D44"/>
    <mergeCell ref="C45:D45"/>
    <mergeCell ref="C46:D46"/>
  </mergeCells>
  <pageMargins left="0.70866141732283472" right="0.31496062992125984" top="0.31496062992125984" bottom="0.31496062992125984" header="0.31496062992125984" footer="0.31496062992125984"/>
  <pageSetup paperSize="9" orientation="portrait" r:id="rId1"/>
  <rowBreaks count="1" manualBreakCount="1">
    <brk id="41"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O60"/>
  <sheetViews>
    <sheetView showGridLines="0" zoomScaleNormal="100" workbookViewId="0">
      <selection activeCell="D8" sqref="D8:D9"/>
    </sheetView>
  </sheetViews>
  <sheetFormatPr baseColWidth="10" defaultColWidth="11.42578125" defaultRowHeight="15" x14ac:dyDescent="0.25"/>
  <cols>
    <col min="1" max="1" width="3.42578125" customWidth="1"/>
    <col min="2" max="8" width="6.7109375" customWidth="1"/>
    <col min="9" max="9" width="6.42578125" customWidth="1"/>
    <col min="10" max="10" width="8.85546875" customWidth="1"/>
    <col min="11" max="12" width="6.7109375" customWidth="1"/>
    <col min="14" max="14" width="4.28515625" customWidth="1"/>
    <col min="15" max="15" width="17.42578125" customWidth="1"/>
  </cols>
  <sheetData>
    <row r="1" spans="1:15" ht="57.75" customHeight="1" x14ac:dyDescent="0.25">
      <c r="A1" s="321" t="s">
        <v>321</v>
      </c>
      <c r="B1" s="321"/>
      <c r="C1" s="321"/>
      <c r="D1" s="321"/>
      <c r="E1" s="321"/>
      <c r="F1" s="321"/>
      <c r="G1" s="321"/>
      <c r="H1" s="321"/>
      <c r="I1" s="321"/>
      <c r="J1" s="321"/>
      <c r="K1" s="321"/>
      <c r="L1" s="321"/>
      <c r="M1" s="321"/>
      <c r="N1" s="321"/>
      <c r="O1" s="158"/>
    </row>
    <row r="2" spans="1:15" ht="28.5" customHeight="1" x14ac:dyDescent="0.25">
      <c r="A2" s="322" t="str">
        <f>K_Dat!C13</f>
        <v xml:space="preserve">Klasse </v>
      </c>
      <c r="B2" s="322"/>
      <c r="C2" s="322"/>
      <c r="D2" s="322"/>
      <c r="E2" s="322"/>
      <c r="F2" s="322"/>
      <c r="G2" s="322"/>
      <c r="H2" s="322"/>
      <c r="I2" s="322"/>
      <c r="J2" s="322"/>
      <c r="K2" s="322"/>
      <c r="L2" s="322"/>
      <c r="M2" s="322"/>
      <c r="N2" s="322"/>
      <c r="O2" s="1"/>
    </row>
    <row r="3" spans="1:15" ht="9.75" customHeight="1" x14ac:dyDescent="0.25">
      <c r="A3" s="1"/>
      <c r="N3" s="1"/>
      <c r="O3" s="1"/>
    </row>
    <row r="4" spans="1:15" ht="14.25" customHeight="1" x14ac:dyDescent="0.25">
      <c r="A4" s="1"/>
      <c r="B4" s="300" t="s">
        <v>325</v>
      </c>
      <c r="C4" s="300"/>
      <c r="D4" s="300"/>
      <c r="E4" s="300"/>
      <c r="F4" s="300"/>
      <c r="G4" s="300"/>
      <c r="H4" s="300"/>
      <c r="I4" s="300"/>
      <c r="J4" s="300"/>
      <c r="K4" s="300"/>
      <c r="L4" s="300"/>
      <c r="M4" s="300"/>
      <c r="N4" s="1"/>
      <c r="O4" s="1"/>
    </row>
    <row r="5" spans="1:15" ht="3.75" customHeight="1" x14ac:dyDescent="0.25">
      <c r="A5" s="1"/>
      <c r="N5" s="1"/>
      <c r="O5" s="1"/>
    </row>
    <row r="6" spans="1:15" ht="15" customHeight="1" x14ac:dyDescent="0.25">
      <c r="A6" s="159" t="s">
        <v>322</v>
      </c>
      <c r="B6" s="160"/>
      <c r="C6" s="161"/>
      <c r="D6" s="161"/>
      <c r="E6" s="161"/>
      <c r="F6" s="161"/>
      <c r="G6" s="161"/>
      <c r="H6" s="161"/>
      <c r="I6" s="1"/>
      <c r="J6" s="1"/>
      <c r="K6" s="308" t="str">
        <f>"Mittelwert: "&amp;IF(K_Dat!Z4=0,"",TEXT(K_Dat!Z4,"0,00"))</f>
        <v xml:space="preserve">Mittelwert: </v>
      </c>
      <c r="L6" s="308"/>
      <c r="M6" s="308"/>
      <c r="N6" s="162"/>
      <c r="O6" s="1"/>
    </row>
    <row r="7" spans="1:15" ht="15" customHeight="1" x14ac:dyDescent="0.25">
      <c r="A7" s="1"/>
      <c r="B7" s="309" t="s">
        <v>2</v>
      </c>
      <c r="C7" s="310"/>
      <c r="D7" s="163">
        <v>1</v>
      </c>
      <c r="E7" s="163">
        <v>2</v>
      </c>
      <c r="F7" s="163">
        <v>3</v>
      </c>
      <c r="G7" s="163">
        <v>4</v>
      </c>
      <c r="H7" s="163">
        <v>5</v>
      </c>
      <c r="I7" s="164">
        <v>6</v>
      </c>
      <c r="J7" s="1"/>
      <c r="K7" s="308"/>
      <c r="L7" s="308"/>
      <c r="M7" s="308"/>
      <c r="N7" s="162"/>
      <c r="O7" s="1"/>
    </row>
    <row r="8" spans="1:15" ht="3.95" customHeight="1" x14ac:dyDescent="0.25">
      <c r="A8" s="165"/>
      <c r="B8" s="311" t="s">
        <v>226</v>
      </c>
      <c r="C8" s="312"/>
      <c r="D8" s="313" t="str">
        <f>IF(OR(K_Dat!S4="",K_Dat!S4=0),"—",K_Dat!S4)</f>
        <v>—</v>
      </c>
      <c r="E8" s="313" t="str">
        <f>IF(OR(K_Dat!T4="",K_Dat!T4=0),"—",K_Dat!T4)</f>
        <v>—</v>
      </c>
      <c r="F8" s="313" t="str">
        <f>IF(OR(K_Dat!U4="",K_Dat!U4=0),"—",K_Dat!U4)</f>
        <v>—</v>
      </c>
      <c r="G8" s="313" t="str">
        <f>IF(OR(K_Dat!V4="",K_Dat!V4=0),"—",K_Dat!V4)</f>
        <v>—</v>
      </c>
      <c r="H8" s="313" t="str">
        <f>IF(OR(K_Dat!W4="",K_Dat!W4=0),"—",K_Dat!W4)</f>
        <v>—</v>
      </c>
      <c r="I8" s="315" t="str">
        <f>IF(OR(K_Dat!X4="",K_Dat!X4=0),"—",K_Dat!X4)</f>
        <v>—</v>
      </c>
      <c r="J8" s="320" t="s">
        <v>227</v>
      </c>
      <c r="K8" s="320"/>
      <c r="L8" s="1"/>
      <c r="M8" s="1"/>
      <c r="O8" s="1"/>
    </row>
    <row r="9" spans="1:15" ht="15" customHeight="1" x14ac:dyDescent="0.25">
      <c r="A9" s="166"/>
      <c r="B9" s="309"/>
      <c r="C9" s="310"/>
      <c r="D9" s="314"/>
      <c r="E9" s="314"/>
      <c r="F9" s="314"/>
      <c r="G9" s="314"/>
      <c r="H9" s="314"/>
      <c r="I9" s="316"/>
      <c r="J9" s="320"/>
      <c r="K9" s="320"/>
      <c r="L9" s="1"/>
      <c r="M9" s="167"/>
      <c r="O9" s="1"/>
    </row>
    <row r="10" spans="1:15" ht="3.95" customHeight="1" x14ac:dyDescent="0.25">
      <c r="A10" s="166"/>
      <c r="B10" s="302" t="s">
        <v>228</v>
      </c>
      <c r="C10" s="303"/>
      <c r="D10" s="306" t="str">
        <f>IF(K_Dat!S8=0,"—",K_Dat!S8)</f>
        <v>—</v>
      </c>
      <c r="E10" s="306" t="str">
        <f>IF(K_Dat!T8=0,"—",K_Dat!T8)</f>
        <v>—</v>
      </c>
      <c r="F10" s="306" t="str">
        <f>IF(K_Dat!U8=0,"—",K_Dat!U8)</f>
        <v>—</v>
      </c>
      <c r="G10" s="306" t="str">
        <f>IF(K_Dat!V8=0,"—",K_Dat!V8)</f>
        <v>—</v>
      </c>
      <c r="H10" s="306" t="str">
        <f>IF(K_Dat!W8=0,"—",K_Dat!W8)</f>
        <v>—</v>
      </c>
      <c r="I10" s="318" t="str">
        <f>IF(K_Dat!X8=0,"—",K_Dat!X8)</f>
        <v>—</v>
      </c>
      <c r="J10" s="320"/>
      <c r="K10" s="320"/>
      <c r="L10" s="1"/>
      <c r="M10" s="167"/>
      <c r="O10" s="1"/>
    </row>
    <row r="11" spans="1:15" ht="15" customHeight="1" x14ac:dyDescent="0.25">
      <c r="A11" s="166"/>
      <c r="B11" s="304"/>
      <c r="C11" s="305"/>
      <c r="D11" s="307"/>
      <c r="E11" s="307"/>
      <c r="F11" s="307"/>
      <c r="G11" s="307"/>
      <c r="H11" s="307"/>
      <c r="I11" s="319"/>
      <c r="J11" s="320"/>
      <c r="K11" s="320"/>
      <c r="L11" s="1"/>
      <c r="M11" s="167"/>
      <c r="O11" s="1"/>
    </row>
    <row r="12" spans="1:15" ht="8.25" customHeight="1" x14ac:dyDescent="0.25">
      <c r="A12" s="166"/>
      <c r="B12" s="168"/>
      <c r="C12" s="169"/>
      <c r="D12" s="169"/>
      <c r="E12" s="169"/>
      <c r="F12" s="169"/>
      <c r="G12" s="169"/>
      <c r="H12" s="169"/>
      <c r="I12" s="170"/>
      <c r="J12" s="170"/>
      <c r="K12" s="170"/>
      <c r="L12" s="168"/>
      <c r="M12" s="171"/>
      <c r="O12" s="1"/>
    </row>
    <row r="13" spans="1:15" ht="15" customHeight="1" x14ac:dyDescent="0.25">
      <c r="A13" s="159" t="s">
        <v>323</v>
      </c>
      <c r="B13" s="160"/>
      <c r="C13" s="161"/>
      <c r="D13" s="161"/>
      <c r="E13" s="161"/>
      <c r="F13" s="161"/>
      <c r="G13" s="161"/>
      <c r="H13" s="161"/>
      <c r="I13" s="1"/>
      <c r="J13" s="1"/>
      <c r="K13" s="308" t="str">
        <f>"Mittelwert: "&amp;IF(K_Dat!Z5=0,"",TEXT(K_Dat!Z5,"0,00"))</f>
        <v xml:space="preserve">Mittelwert: </v>
      </c>
      <c r="L13" s="308"/>
      <c r="M13" s="308"/>
      <c r="O13" s="1"/>
    </row>
    <row r="14" spans="1:15" ht="12.75" customHeight="1" x14ac:dyDescent="0.25">
      <c r="A14" s="172"/>
      <c r="B14" s="309" t="s">
        <v>2</v>
      </c>
      <c r="C14" s="310"/>
      <c r="D14" s="163">
        <v>1</v>
      </c>
      <c r="E14" s="163">
        <v>2</v>
      </c>
      <c r="F14" s="163">
        <v>3</v>
      </c>
      <c r="G14" s="163">
        <v>4</v>
      </c>
      <c r="H14" s="163">
        <v>5</v>
      </c>
      <c r="I14" s="164">
        <v>6</v>
      </c>
      <c r="J14" s="1"/>
      <c r="K14" s="308"/>
      <c r="L14" s="308"/>
      <c r="M14" s="308"/>
      <c r="O14" s="1"/>
    </row>
    <row r="15" spans="1:15" ht="5.25" customHeight="1" x14ac:dyDescent="0.25">
      <c r="A15" s="173"/>
      <c r="B15" s="311" t="s">
        <v>226</v>
      </c>
      <c r="C15" s="312"/>
      <c r="D15" s="313" t="str">
        <f>IF(OR(K_Dat!S5="",K_Dat!S5=0),"—",K_Dat!S5)</f>
        <v>—</v>
      </c>
      <c r="E15" s="313" t="str">
        <f>IF(OR(K_Dat!T5="",K_Dat!T5=0),"—",K_Dat!T5)</f>
        <v>—</v>
      </c>
      <c r="F15" s="313" t="str">
        <f>IF(OR(K_Dat!U5="",K_Dat!U5=0),"—",K_Dat!U5)</f>
        <v>—</v>
      </c>
      <c r="G15" s="313" t="str">
        <f>IF(OR(K_Dat!V5="",K_Dat!V5=0),"—",K_Dat!V5)</f>
        <v>—</v>
      </c>
      <c r="H15" s="313" t="str">
        <f>IF(OR(K_Dat!W5="",K_Dat!W5=0),"—",K_Dat!W5)</f>
        <v>—</v>
      </c>
      <c r="I15" s="315" t="str">
        <f>IF(OR(K_Dat!X5="",K_Dat!X5=0),"—",K_Dat!X5)</f>
        <v>—</v>
      </c>
      <c r="J15" s="317" t="s">
        <v>227</v>
      </c>
      <c r="K15" s="317"/>
      <c r="L15" s="160"/>
      <c r="M15" s="174"/>
      <c r="O15" s="1"/>
    </row>
    <row r="16" spans="1:15" ht="12.75" customHeight="1" x14ac:dyDescent="0.25">
      <c r="A16" s="166"/>
      <c r="B16" s="309"/>
      <c r="C16" s="310"/>
      <c r="D16" s="314"/>
      <c r="E16" s="314"/>
      <c r="F16" s="314"/>
      <c r="G16" s="314"/>
      <c r="H16" s="314"/>
      <c r="I16" s="316"/>
      <c r="J16" s="317"/>
      <c r="K16" s="317"/>
      <c r="L16" s="160"/>
      <c r="M16" s="175"/>
      <c r="O16" s="1"/>
    </row>
    <row r="17" spans="1:15" ht="5.25" customHeight="1" x14ac:dyDescent="0.25">
      <c r="A17" s="166"/>
      <c r="B17" s="302" t="s">
        <v>228</v>
      </c>
      <c r="C17" s="303"/>
      <c r="D17" s="306" t="str">
        <f>IF(K_Dat!S9=0,"—",K_Dat!S9)</f>
        <v>—</v>
      </c>
      <c r="E17" s="306" t="str">
        <f>IF(K_Dat!T9=0,"—",K_Dat!T9)</f>
        <v>—</v>
      </c>
      <c r="F17" s="306" t="str">
        <f>IF(K_Dat!U9=0,"—",K_Dat!U9)</f>
        <v>—</v>
      </c>
      <c r="G17" s="306" t="str">
        <f>IF(K_Dat!V9=0,"—",K_Dat!V9)</f>
        <v>—</v>
      </c>
      <c r="H17" s="306" t="str">
        <f>IF(K_Dat!W9=0,"—",K_Dat!W9)</f>
        <v>—</v>
      </c>
      <c r="I17" s="318" t="str">
        <f>IF(K_Dat!X9=0,"—",K_Dat!X9)</f>
        <v>—</v>
      </c>
      <c r="J17" s="317"/>
      <c r="K17" s="317"/>
      <c r="L17" s="160"/>
      <c r="M17" s="176"/>
      <c r="O17" s="1"/>
    </row>
    <row r="18" spans="1:15" ht="12.75" customHeight="1" x14ac:dyDescent="0.25">
      <c r="A18" s="166"/>
      <c r="B18" s="304"/>
      <c r="C18" s="305"/>
      <c r="D18" s="307"/>
      <c r="E18" s="307"/>
      <c r="F18" s="307"/>
      <c r="G18" s="307"/>
      <c r="H18" s="307"/>
      <c r="I18" s="319"/>
      <c r="J18" s="317"/>
      <c r="K18" s="317"/>
      <c r="L18" s="160"/>
      <c r="M18" s="176"/>
      <c r="O18" s="1"/>
    </row>
    <row r="19" spans="1:15" ht="7.5" customHeight="1" x14ac:dyDescent="0.25">
      <c r="A19" s="166"/>
      <c r="B19" s="177"/>
      <c r="C19" s="177"/>
      <c r="D19" s="178"/>
      <c r="E19" s="178"/>
      <c r="F19" s="178"/>
      <c r="G19" s="178"/>
      <c r="H19" s="178"/>
      <c r="I19" s="178"/>
      <c r="J19" s="179"/>
      <c r="K19" s="179"/>
      <c r="L19" s="160"/>
      <c r="M19" s="176"/>
      <c r="O19" s="1"/>
    </row>
    <row r="20" spans="1:15" x14ac:dyDescent="0.25">
      <c r="B20" s="300" t="s">
        <v>229</v>
      </c>
      <c r="C20" s="300"/>
      <c r="D20" s="300"/>
      <c r="E20" s="300"/>
      <c r="F20" s="300"/>
      <c r="G20" s="300"/>
      <c r="H20" s="300"/>
      <c r="I20" s="300"/>
      <c r="J20" s="300"/>
      <c r="K20" s="300"/>
      <c r="L20" s="300"/>
      <c r="M20" s="300"/>
    </row>
    <row r="21" spans="1:15" x14ac:dyDescent="0.25">
      <c r="B21" s="180" t="s">
        <v>324</v>
      </c>
      <c r="C21" s="181"/>
      <c r="D21" s="181"/>
      <c r="E21" s="181"/>
      <c r="F21" s="181"/>
      <c r="G21" s="181"/>
      <c r="H21" s="181"/>
      <c r="I21" s="181"/>
      <c r="J21" s="180"/>
      <c r="K21" s="181"/>
      <c r="L21" s="181"/>
      <c r="M21" s="181"/>
    </row>
    <row r="22" spans="1:15" ht="3" customHeight="1" x14ac:dyDescent="0.25"/>
    <row r="23" spans="1:15" x14ac:dyDescent="0.25">
      <c r="B23" s="182"/>
      <c r="C23" t="s">
        <v>230</v>
      </c>
      <c r="H23" s="183"/>
      <c r="I23" t="s">
        <v>231</v>
      </c>
    </row>
    <row r="24" spans="1:15" ht="3" customHeight="1" x14ac:dyDescent="0.25">
      <c r="B24" s="184"/>
      <c r="C24" s="185"/>
      <c r="H24" s="184"/>
      <c r="I24" s="185"/>
      <c r="J24" s="185"/>
      <c r="K24" s="185"/>
    </row>
    <row r="25" spans="1:15" x14ac:dyDescent="0.25">
      <c r="B25" s="186"/>
      <c r="C25" t="s">
        <v>232</v>
      </c>
      <c r="H25" s="187"/>
      <c r="I25" t="s">
        <v>233</v>
      </c>
    </row>
    <row r="26" spans="1:15" ht="7.5" customHeight="1" x14ac:dyDescent="0.25"/>
    <row r="27" spans="1:15" ht="15.75" customHeight="1" x14ac:dyDescent="0.25">
      <c r="B27" s="300" t="s">
        <v>326</v>
      </c>
      <c r="C27" s="300"/>
      <c r="D27" s="300"/>
      <c r="E27" s="300"/>
      <c r="F27" s="300"/>
      <c r="G27" s="300"/>
      <c r="H27" s="300"/>
      <c r="I27" s="300"/>
      <c r="J27" s="300"/>
      <c r="K27" s="300"/>
      <c r="L27" s="300"/>
      <c r="M27" s="300"/>
    </row>
    <row r="28" spans="1:15" ht="5.25" customHeight="1" x14ac:dyDescent="0.25"/>
    <row r="29" spans="1:15" ht="15" customHeight="1" x14ac:dyDescent="0.25"/>
    <row r="44" spans="14:14" x14ac:dyDescent="0.25">
      <c r="N44" s="188"/>
    </row>
    <row r="45" spans="14:14" x14ac:dyDescent="0.25">
      <c r="N45" s="188"/>
    </row>
    <row r="60" spans="2:13" ht="15.75" customHeight="1" x14ac:dyDescent="0.25">
      <c r="B60" s="301" t="s">
        <v>327</v>
      </c>
      <c r="C60" s="301"/>
      <c r="D60" s="301"/>
      <c r="E60" s="301"/>
      <c r="F60" s="301"/>
      <c r="G60" s="301"/>
      <c r="H60" s="301"/>
      <c r="I60" s="301"/>
      <c r="J60" s="301"/>
      <c r="K60" s="301"/>
      <c r="L60" s="301"/>
      <c r="M60" s="301"/>
    </row>
  </sheetData>
  <sheetProtection sheet="1" objects="1" scenarios="1" selectLockedCells="1" selectUnlockedCells="1"/>
  <mergeCells count="40">
    <mergeCell ref="A1:N1"/>
    <mergeCell ref="A2:N2"/>
    <mergeCell ref="B4:M4"/>
    <mergeCell ref="K6:M7"/>
    <mergeCell ref="B7:C7"/>
    <mergeCell ref="H8:H9"/>
    <mergeCell ref="I8:I9"/>
    <mergeCell ref="J8:K11"/>
    <mergeCell ref="B10:C11"/>
    <mergeCell ref="D10:D11"/>
    <mergeCell ref="E10:E11"/>
    <mergeCell ref="F10:F11"/>
    <mergeCell ref="G10:G11"/>
    <mergeCell ref="H10:H11"/>
    <mergeCell ref="I10:I11"/>
    <mergeCell ref="B8:C9"/>
    <mergeCell ref="D8:D9"/>
    <mergeCell ref="E8:E9"/>
    <mergeCell ref="F8:F9"/>
    <mergeCell ref="G8:G9"/>
    <mergeCell ref="K13:M14"/>
    <mergeCell ref="B14:C14"/>
    <mergeCell ref="B15:C16"/>
    <mergeCell ref="D15:D16"/>
    <mergeCell ref="E15:E16"/>
    <mergeCell ref="F15:F16"/>
    <mergeCell ref="G15:G16"/>
    <mergeCell ref="H15:H16"/>
    <mergeCell ref="I15:I16"/>
    <mergeCell ref="J15:K18"/>
    <mergeCell ref="I17:I18"/>
    <mergeCell ref="B20:M20"/>
    <mergeCell ref="B27:M27"/>
    <mergeCell ref="B60:M60"/>
    <mergeCell ref="B17:C18"/>
    <mergeCell ref="D17:D18"/>
    <mergeCell ref="E17:E18"/>
    <mergeCell ref="F17:F18"/>
    <mergeCell ref="G17:G18"/>
    <mergeCell ref="H17:H18"/>
  </mergeCells>
  <printOptions horizontalCentered="1"/>
  <pageMargins left="0.59055118110236227" right="0.39370078740157483" top="0.59055118110236227" bottom="0.59055118110236227" header="0.31496062992125984" footer="0.31496062992125984"/>
  <pageSetup paperSize="9" scale="95" orientation="portrait" r:id="rId1"/>
  <headerFooter>
    <oddFooter>&amp;C&amp;10Seite &amp;P/&amp;N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0"/>
  <sheetViews>
    <sheetView showGridLines="0" showZeros="0" workbookViewId="0">
      <selection activeCell="H6" sqref="H6"/>
    </sheetView>
  </sheetViews>
  <sheetFormatPr baseColWidth="10" defaultRowHeight="15" x14ac:dyDescent="0.25"/>
  <cols>
    <col min="1" max="1" width="3.85546875" style="27" customWidth="1"/>
    <col min="2" max="3" width="36.7109375" style="3" customWidth="1"/>
    <col min="4" max="4" width="6.140625" style="4" customWidth="1"/>
    <col min="5" max="5" width="3.7109375" style="4" customWidth="1"/>
    <col min="6" max="6" width="7.85546875" style="4" customWidth="1"/>
    <col min="7" max="7" width="1.5703125" style="4" customWidth="1"/>
    <col min="8" max="11" width="7.85546875" style="4" customWidth="1"/>
    <col min="12" max="12" width="4.5703125" style="4" customWidth="1"/>
    <col min="13" max="16384" width="11.42578125" style="4"/>
  </cols>
  <sheetData>
    <row r="1" spans="1:11" ht="17.25" customHeight="1" thickBot="1" x14ac:dyDescent="0.3">
      <c r="A1" s="2" t="s">
        <v>10</v>
      </c>
      <c r="F1" s="277" t="s">
        <v>11</v>
      </c>
      <c r="G1" s="277"/>
      <c r="H1" s="277"/>
      <c r="I1" s="277"/>
      <c r="J1" s="277"/>
      <c r="K1" s="277"/>
    </row>
    <row r="2" spans="1:11" ht="53.25" customHeight="1" thickTop="1" x14ac:dyDescent="0.25">
      <c r="A2" s="278" t="s">
        <v>134</v>
      </c>
      <c r="B2" s="278"/>
      <c r="C2" s="278"/>
      <c r="D2" s="278"/>
      <c r="E2" s="5"/>
      <c r="F2" s="279" t="s">
        <v>12</v>
      </c>
      <c r="G2" s="280"/>
      <c r="H2" s="280"/>
      <c r="I2" s="280"/>
      <c r="J2" s="280"/>
      <c r="K2" s="281"/>
    </row>
    <row r="3" spans="1:11" ht="19.5" customHeight="1" thickBot="1" x14ac:dyDescent="0.3">
      <c r="A3" s="288" t="s">
        <v>13</v>
      </c>
      <c r="B3" s="288"/>
      <c r="C3" s="288"/>
      <c r="D3" s="288"/>
      <c r="E3" s="5"/>
      <c r="F3" s="282"/>
      <c r="G3" s="283"/>
      <c r="H3" s="283"/>
      <c r="I3" s="283"/>
      <c r="J3" s="283"/>
      <c r="K3" s="284"/>
    </row>
    <row r="4" spans="1:11" ht="15.75" customHeight="1" thickTop="1" thickBot="1" x14ac:dyDescent="0.3">
      <c r="A4" s="6"/>
      <c r="B4" s="6"/>
      <c r="C4" s="6"/>
      <c r="D4" s="6" t="s">
        <v>14</v>
      </c>
      <c r="F4" s="285"/>
      <c r="G4" s="283"/>
      <c r="H4" s="286"/>
      <c r="I4" s="286"/>
      <c r="J4" s="286"/>
      <c r="K4" s="287"/>
    </row>
    <row r="5" spans="1:11" ht="16.5" thickTop="1" thickBot="1" x14ac:dyDescent="0.3">
      <c r="A5" s="7" t="s">
        <v>15</v>
      </c>
      <c r="B5" s="289" t="s">
        <v>16</v>
      </c>
      <c r="C5" s="289"/>
      <c r="D5" s="289"/>
      <c r="E5" s="8"/>
      <c r="F5" s="9" t="s">
        <v>17</v>
      </c>
      <c r="G5" s="10"/>
      <c r="H5" s="9" t="s">
        <v>18</v>
      </c>
      <c r="I5" s="9" t="s">
        <v>19</v>
      </c>
      <c r="J5" s="9" t="s">
        <v>20</v>
      </c>
      <c r="K5" s="9" t="s">
        <v>21</v>
      </c>
    </row>
    <row r="6" spans="1:11" ht="15.75" thickTop="1" x14ac:dyDescent="0.25">
      <c r="A6" s="11"/>
      <c r="B6" s="12" t="s">
        <v>25</v>
      </c>
      <c r="C6" s="12"/>
      <c r="D6" s="13" t="str">
        <f>IF(SUM(F6:K6)=0,"",SUM(F6:K6))</f>
        <v/>
      </c>
      <c r="E6" s="14"/>
      <c r="F6" s="15" t="str">
        <f>Klasse!C2</f>
        <v/>
      </c>
      <c r="G6" s="10"/>
      <c r="H6" s="16"/>
      <c r="I6" s="17"/>
      <c r="J6" s="17"/>
      <c r="K6" s="18"/>
    </row>
    <row r="7" spans="1:11" ht="6.75" customHeight="1" x14ac:dyDescent="0.25">
      <c r="D7" s="4" t="str">
        <f t="shared" ref="D7:D51" si="0">IF(SUM(F7:K7)=0,"",SUM(F7:K7))</f>
        <v/>
      </c>
      <c r="E7" s="28"/>
      <c r="F7" s="23"/>
      <c r="G7" s="10"/>
      <c r="H7" s="24"/>
      <c r="I7" s="25"/>
      <c r="J7" s="25"/>
      <c r="K7" s="26"/>
    </row>
    <row r="8" spans="1:11" x14ac:dyDescent="0.25">
      <c r="A8" s="34"/>
      <c r="B8" s="36" t="s">
        <v>23</v>
      </c>
      <c r="C8" s="36"/>
      <c r="D8" s="35" t="str">
        <f t="shared" si="0"/>
        <v/>
      </c>
      <c r="E8" s="30"/>
      <c r="F8" s="23"/>
      <c r="G8" s="10"/>
      <c r="H8" s="24"/>
      <c r="I8" s="25"/>
      <c r="J8" s="25"/>
      <c r="K8" s="26"/>
    </row>
    <row r="9" spans="1:11" x14ac:dyDescent="0.25">
      <c r="B9" s="3" t="s">
        <v>121</v>
      </c>
      <c r="D9" s="13" t="str">
        <f t="shared" si="0"/>
        <v/>
      </c>
      <c r="E9" s="31"/>
      <c r="F9" s="19" t="str">
        <f>Klasse!H47</f>
        <v/>
      </c>
      <c r="G9" s="10"/>
      <c r="H9" s="20"/>
      <c r="I9" s="21"/>
      <c r="J9" s="21"/>
      <c r="K9" s="22"/>
    </row>
    <row r="10" spans="1:11" x14ac:dyDescent="0.25">
      <c r="B10" s="3" t="s">
        <v>122</v>
      </c>
      <c r="D10" s="13" t="str">
        <f t="shared" si="0"/>
        <v/>
      </c>
      <c r="E10" s="31"/>
      <c r="F10" s="19" t="str">
        <f>Klasse!I47</f>
        <v/>
      </c>
      <c r="G10" s="10"/>
      <c r="H10" s="20"/>
      <c r="I10" s="21"/>
      <c r="J10" s="21"/>
      <c r="K10" s="22"/>
    </row>
    <row r="11" spans="1:11" x14ac:dyDescent="0.25">
      <c r="B11" s="3" t="s">
        <v>123</v>
      </c>
      <c r="D11" s="13" t="str">
        <f t="shared" si="0"/>
        <v/>
      </c>
      <c r="E11" s="31"/>
      <c r="F11" s="19" t="str">
        <f>Klasse!J47</f>
        <v/>
      </c>
      <c r="G11" s="10"/>
      <c r="H11" s="20"/>
      <c r="I11" s="21"/>
      <c r="J11" s="21"/>
      <c r="K11" s="22"/>
    </row>
    <row r="12" spans="1:11" x14ac:dyDescent="0.25">
      <c r="B12" s="3" t="s">
        <v>124</v>
      </c>
      <c r="D12" s="13" t="str">
        <f t="shared" si="0"/>
        <v/>
      </c>
      <c r="E12" s="31"/>
      <c r="F12" s="19" t="str">
        <f>Klasse!K47</f>
        <v/>
      </c>
      <c r="G12" s="10"/>
      <c r="H12" s="20"/>
      <c r="I12" s="21"/>
      <c r="J12" s="21"/>
      <c r="K12" s="22"/>
    </row>
    <row r="13" spans="1:11" x14ac:dyDescent="0.25">
      <c r="B13" s="3" t="s">
        <v>125</v>
      </c>
      <c r="D13" s="13" t="str">
        <f t="shared" si="0"/>
        <v/>
      </c>
      <c r="E13" s="31"/>
      <c r="F13" s="19" t="str">
        <f>Klasse!L47</f>
        <v/>
      </c>
      <c r="G13" s="10"/>
      <c r="H13" s="20"/>
      <c r="I13" s="21"/>
      <c r="J13" s="21"/>
      <c r="K13" s="22"/>
    </row>
    <row r="14" spans="1:11" x14ac:dyDescent="0.25">
      <c r="B14" s="3" t="s">
        <v>126</v>
      </c>
      <c r="D14" s="13" t="str">
        <f t="shared" si="0"/>
        <v/>
      </c>
      <c r="E14" s="31"/>
      <c r="F14" s="19" t="str">
        <f>Klasse!M47</f>
        <v/>
      </c>
      <c r="G14" s="10"/>
      <c r="H14" s="20"/>
      <c r="I14" s="21"/>
      <c r="J14" s="21"/>
      <c r="K14" s="22"/>
    </row>
    <row r="15" spans="1:11" x14ac:dyDescent="0.25">
      <c r="B15" s="241" t="s">
        <v>144</v>
      </c>
      <c r="C15" s="129"/>
      <c r="D15" s="13" t="str">
        <f t="shared" si="0"/>
        <v/>
      </c>
      <c r="E15" s="31"/>
      <c r="F15" s="19" t="str">
        <f>Klasse!P47</f>
        <v>–</v>
      </c>
      <c r="G15" s="10"/>
      <c r="H15" s="20"/>
      <c r="I15" s="21"/>
      <c r="J15" s="21"/>
      <c r="K15" s="22"/>
    </row>
    <row r="16" spans="1:11" ht="6.75" customHeight="1" x14ac:dyDescent="0.25">
      <c r="D16" s="4" t="str">
        <f t="shared" si="0"/>
        <v/>
      </c>
      <c r="E16" s="28"/>
      <c r="F16" s="23"/>
      <c r="G16" s="10"/>
      <c r="H16" s="24"/>
      <c r="I16" s="25"/>
      <c r="J16" s="25"/>
      <c r="K16" s="26"/>
    </row>
    <row r="17" spans="1:11" x14ac:dyDescent="0.25">
      <c r="A17" s="34"/>
      <c r="B17" s="36" t="s">
        <v>24</v>
      </c>
      <c r="C17" s="36"/>
      <c r="D17" s="35" t="str">
        <f t="shared" si="0"/>
        <v/>
      </c>
      <c r="E17" s="30"/>
      <c r="F17" s="23"/>
      <c r="G17" s="10"/>
      <c r="H17" s="24"/>
      <c r="I17" s="25"/>
      <c r="J17" s="25"/>
      <c r="K17" s="26"/>
    </row>
    <row r="18" spans="1:11" x14ac:dyDescent="0.25">
      <c r="B18" s="3" t="s">
        <v>145</v>
      </c>
      <c r="D18" s="13" t="str">
        <f t="shared" si="0"/>
        <v/>
      </c>
      <c r="E18" s="31"/>
      <c r="F18" s="19" t="str">
        <f>Klasse!H48</f>
        <v/>
      </c>
      <c r="G18" s="10"/>
      <c r="H18" s="20"/>
      <c r="I18" s="21"/>
      <c r="J18" s="21"/>
      <c r="K18" s="22"/>
    </row>
    <row r="19" spans="1:11" x14ac:dyDescent="0.25">
      <c r="B19" s="3" t="s">
        <v>146</v>
      </c>
      <c r="D19" s="13" t="str">
        <f t="shared" si="0"/>
        <v/>
      </c>
      <c r="E19" s="31"/>
      <c r="F19" s="19" t="str">
        <f>Klasse!I48</f>
        <v/>
      </c>
      <c r="G19" s="10"/>
      <c r="H19" s="20"/>
      <c r="I19" s="21"/>
      <c r="J19" s="21"/>
      <c r="K19" s="22"/>
    </row>
    <row r="20" spans="1:11" x14ac:dyDescent="0.25">
      <c r="B20" s="3" t="s">
        <v>147</v>
      </c>
      <c r="D20" s="13" t="str">
        <f t="shared" si="0"/>
        <v/>
      </c>
      <c r="E20" s="31"/>
      <c r="F20" s="19" t="str">
        <f>Klasse!J48</f>
        <v/>
      </c>
      <c r="G20" s="10"/>
      <c r="H20" s="20"/>
      <c r="I20" s="21"/>
      <c r="J20" s="21"/>
      <c r="K20" s="22"/>
    </row>
    <row r="21" spans="1:11" x14ac:dyDescent="0.25">
      <c r="B21" s="3" t="s">
        <v>148</v>
      </c>
      <c r="D21" s="13" t="str">
        <f t="shared" si="0"/>
        <v/>
      </c>
      <c r="E21" s="31"/>
      <c r="F21" s="19" t="str">
        <f>Klasse!K48</f>
        <v/>
      </c>
      <c r="G21" s="10"/>
      <c r="H21" s="20"/>
      <c r="I21" s="21"/>
      <c r="J21" s="21"/>
      <c r="K21" s="22"/>
    </row>
    <row r="22" spans="1:11" x14ac:dyDescent="0.25">
      <c r="B22" s="3" t="s">
        <v>149</v>
      </c>
      <c r="D22" s="13" t="str">
        <f t="shared" si="0"/>
        <v/>
      </c>
      <c r="E22" s="31"/>
      <c r="F22" s="19" t="str">
        <f>Klasse!L48</f>
        <v/>
      </c>
      <c r="G22" s="10"/>
      <c r="H22" s="20"/>
      <c r="I22" s="21"/>
      <c r="J22" s="21"/>
      <c r="K22" s="22"/>
    </row>
    <row r="23" spans="1:11" x14ac:dyDescent="0.25">
      <c r="B23" s="3" t="s">
        <v>150</v>
      </c>
      <c r="D23" s="13" t="str">
        <f t="shared" si="0"/>
        <v/>
      </c>
      <c r="E23" s="31"/>
      <c r="F23" s="19" t="str">
        <f>Klasse!M48</f>
        <v/>
      </c>
      <c r="G23" s="10"/>
      <c r="H23" s="20"/>
      <c r="I23" s="21"/>
      <c r="J23" s="21"/>
      <c r="K23" s="22"/>
    </row>
    <row r="24" spans="1:11" ht="5.25" customHeight="1" x14ac:dyDescent="0.25">
      <c r="D24" s="136"/>
      <c r="E24" s="14"/>
      <c r="F24" s="23"/>
      <c r="G24" s="10"/>
      <c r="H24" s="24"/>
      <c r="I24" s="25"/>
      <c r="J24" s="25"/>
      <c r="K24" s="26"/>
    </row>
    <row r="25" spans="1:11" x14ac:dyDescent="0.25">
      <c r="A25" s="7" t="s">
        <v>22</v>
      </c>
      <c r="B25" s="29" t="s">
        <v>127</v>
      </c>
      <c r="C25" s="29"/>
      <c r="D25" s="29" t="str">
        <f t="shared" si="0"/>
        <v/>
      </c>
      <c r="E25" s="30"/>
      <c r="F25" s="23"/>
      <c r="G25" s="10"/>
      <c r="H25" s="24"/>
      <c r="I25" s="25"/>
      <c r="J25" s="25"/>
      <c r="K25" s="26"/>
    </row>
    <row r="26" spans="1:11" x14ac:dyDescent="0.25">
      <c r="B26" t="s">
        <v>201</v>
      </c>
      <c r="C26"/>
      <c r="D26" s="13" t="str">
        <f t="shared" si="0"/>
        <v/>
      </c>
      <c r="E26" s="31"/>
      <c r="F26" s="19" t="str">
        <f>Klasse!D43</f>
        <v/>
      </c>
      <c r="G26" s="10"/>
      <c r="H26" s="20"/>
      <c r="I26" s="21"/>
      <c r="J26" s="21"/>
      <c r="K26" s="22"/>
    </row>
    <row r="27" spans="1:11" x14ac:dyDescent="0.25">
      <c r="B27" t="s">
        <v>202</v>
      </c>
      <c r="C27"/>
      <c r="D27" s="13" t="str">
        <f t="shared" si="0"/>
        <v/>
      </c>
      <c r="E27" s="31"/>
      <c r="F27" s="19" t="str">
        <f>Klasse!E43</f>
        <v/>
      </c>
      <c r="G27" s="10"/>
      <c r="H27" s="20"/>
      <c r="I27" s="21"/>
      <c r="J27" s="21"/>
      <c r="K27" s="22"/>
    </row>
    <row r="28" spans="1:11" x14ac:dyDescent="0.25">
      <c r="B28" t="s">
        <v>203</v>
      </c>
      <c r="C28"/>
      <c r="D28" s="13" t="str">
        <f t="shared" si="0"/>
        <v/>
      </c>
      <c r="E28" s="31"/>
      <c r="F28" s="19" t="str">
        <f>Klasse!F43</f>
        <v/>
      </c>
      <c r="G28" s="10"/>
      <c r="H28" s="20"/>
      <c r="I28" s="21"/>
      <c r="J28" s="21"/>
      <c r="K28" s="22"/>
    </row>
    <row r="29" spans="1:11" x14ac:dyDescent="0.25">
      <c r="B29" t="s">
        <v>204</v>
      </c>
      <c r="C29"/>
      <c r="D29" s="13" t="str">
        <f t="shared" si="0"/>
        <v/>
      </c>
      <c r="E29" s="31"/>
      <c r="F29" s="19" t="str">
        <f>Klasse!G43</f>
        <v/>
      </c>
      <c r="G29" s="10"/>
      <c r="H29" s="20"/>
      <c r="I29" s="21"/>
      <c r="J29" s="21"/>
      <c r="K29" s="22"/>
    </row>
    <row r="30" spans="1:11" x14ac:dyDescent="0.25">
      <c r="B30" t="s">
        <v>205</v>
      </c>
      <c r="C30"/>
      <c r="D30" s="13" t="str">
        <f t="shared" si="0"/>
        <v/>
      </c>
      <c r="E30" s="31"/>
      <c r="F30" s="19" t="str">
        <f>Klasse!H43</f>
        <v/>
      </c>
      <c r="G30" s="10"/>
      <c r="H30" s="20"/>
      <c r="I30" s="21"/>
      <c r="J30" s="21"/>
      <c r="K30" s="22"/>
    </row>
    <row r="31" spans="1:11" x14ac:dyDescent="0.25">
      <c r="B31" t="s">
        <v>206</v>
      </c>
      <c r="C31"/>
      <c r="D31" s="13" t="str">
        <f t="shared" si="0"/>
        <v/>
      </c>
      <c r="E31" s="31"/>
      <c r="F31" s="19" t="str">
        <f>Klasse!I43</f>
        <v/>
      </c>
      <c r="G31" s="10"/>
      <c r="H31" s="20"/>
      <c r="I31" s="21"/>
      <c r="J31" s="21"/>
      <c r="K31" s="22"/>
    </row>
    <row r="32" spans="1:11" x14ac:dyDescent="0.25">
      <c r="B32" t="s">
        <v>207</v>
      </c>
      <c r="C32"/>
      <c r="D32" s="13" t="str">
        <f t="shared" si="0"/>
        <v/>
      </c>
      <c r="E32" s="31"/>
      <c r="F32" s="19" t="str">
        <f>Klasse!J43</f>
        <v/>
      </c>
      <c r="G32" s="10"/>
      <c r="H32" s="20"/>
      <c r="I32" s="21"/>
      <c r="J32" s="21"/>
      <c r="K32" s="22"/>
    </row>
    <row r="33" spans="2:11" x14ac:dyDescent="0.25">
      <c r="B33" t="s">
        <v>208</v>
      </c>
      <c r="C33"/>
      <c r="D33" s="13" t="str">
        <f t="shared" si="0"/>
        <v/>
      </c>
      <c r="E33" s="31"/>
      <c r="F33" s="19" t="str">
        <f>Klasse!K43</f>
        <v/>
      </c>
      <c r="G33" s="10"/>
      <c r="H33" s="20"/>
      <c r="I33" s="21"/>
      <c r="J33" s="21"/>
      <c r="K33" s="22"/>
    </row>
    <row r="34" spans="2:11" x14ac:dyDescent="0.25">
      <c r="B34" t="s">
        <v>209</v>
      </c>
      <c r="C34"/>
      <c r="D34" s="13" t="str">
        <f t="shared" si="0"/>
        <v/>
      </c>
      <c r="E34" s="31"/>
      <c r="F34" s="19" t="str">
        <f>Klasse!L43</f>
        <v/>
      </c>
      <c r="G34" s="10"/>
      <c r="H34" s="20"/>
      <c r="I34" s="21"/>
      <c r="J34" s="21"/>
      <c r="K34" s="22"/>
    </row>
    <row r="35" spans="2:11" x14ac:dyDescent="0.25">
      <c r="B35" t="s">
        <v>160</v>
      </c>
      <c r="C35"/>
      <c r="D35" s="13" t="str">
        <f t="shared" si="0"/>
        <v/>
      </c>
      <c r="E35" s="31"/>
      <c r="F35" s="19" t="str">
        <f>Klasse!M43</f>
        <v/>
      </c>
      <c r="G35" s="10"/>
      <c r="H35" s="20"/>
      <c r="I35" s="21"/>
      <c r="J35" s="21"/>
      <c r="K35" s="22"/>
    </row>
    <row r="36" spans="2:11" x14ac:dyDescent="0.25">
      <c r="B36" t="s">
        <v>210</v>
      </c>
      <c r="C36"/>
      <c r="D36" s="13" t="str">
        <f t="shared" si="0"/>
        <v/>
      </c>
      <c r="E36" s="31"/>
      <c r="F36" s="19" t="str">
        <f>Klasse!N43</f>
        <v/>
      </c>
      <c r="G36" s="10"/>
      <c r="H36" s="20"/>
      <c r="I36" s="21"/>
      <c r="J36" s="21"/>
      <c r="K36" s="22"/>
    </row>
    <row r="37" spans="2:11" x14ac:dyDescent="0.25">
      <c r="B37" t="s">
        <v>211</v>
      </c>
      <c r="C37"/>
      <c r="D37" s="13" t="str">
        <f t="shared" si="0"/>
        <v/>
      </c>
      <c r="E37" s="31"/>
      <c r="F37" s="19" t="str">
        <f>Klasse!O43</f>
        <v/>
      </c>
      <c r="G37" s="10"/>
      <c r="H37" s="20"/>
      <c r="I37" s="21"/>
      <c r="J37" s="21"/>
      <c r="K37" s="22"/>
    </row>
    <row r="38" spans="2:11" x14ac:dyDescent="0.25">
      <c r="B38" t="s">
        <v>212</v>
      </c>
      <c r="C38"/>
      <c r="D38" s="13" t="str">
        <f t="shared" si="0"/>
        <v/>
      </c>
      <c r="E38" s="31"/>
      <c r="F38" s="19" t="str">
        <f>Klasse!P43</f>
        <v/>
      </c>
      <c r="G38" s="10"/>
      <c r="H38" s="20"/>
      <c r="I38" s="21"/>
      <c r="J38" s="21"/>
      <c r="K38" s="22"/>
    </row>
    <row r="39" spans="2:11" x14ac:dyDescent="0.25">
      <c r="B39" t="s">
        <v>213</v>
      </c>
      <c r="C39"/>
      <c r="D39" s="13" t="str">
        <f t="shared" si="0"/>
        <v/>
      </c>
      <c r="E39" s="31"/>
      <c r="F39" s="19" t="str">
        <f>Klasse!Q43</f>
        <v/>
      </c>
      <c r="G39" s="10"/>
      <c r="H39" s="20"/>
      <c r="I39" s="21"/>
      <c r="J39" s="21"/>
      <c r="K39" s="22"/>
    </row>
    <row r="40" spans="2:11" x14ac:dyDescent="0.25">
      <c r="B40" t="s">
        <v>214</v>
      </c>
      <c r="C40"/>
      <c r="D40" s="13" t="str">
        <f t="shared" si="0"/>
        <v/>
      </c>
      <c r="E40" s="31"/>
      <c r="F40" s="19" t="str">
        <f>Klasse!R43</f>
        <v/>
      </c>
      <c r="G40" s="10"/>
      <c r="H40" s="20"/>
      <c r="I40" s="21"/>
      <c r="J40" s="21"/>
      <c r="K40" s="22"/>
    </row>
    <row r="41" spans="2:11" x14ac:dyDescent="0.25">
      <c r="B41" t="s">
        <v>215</v>
      </c>
      <c r="C41"/>
      <c r="D41" s="13" t="str">
        <f t="shared" si="0"/>
        <v/>
      </c>
      <c r="E41" s="31"/>
      <c r="F41" s="19" t="str">
        <f>Klasse!S43</f>
        <v/>
      </c>
      <c r="G41" s="10"/>
      <c r="H41" s="20"/>
      <c r="I41" s="21"/>
      <c r="J41" s="21"/>
      <c r="K41" s="22"/>
    </row>
    <row r="42" spans="2:11" x14ac:dyDescent="0.25">
      <c r="B42" t="s">
        <v>216</v>
      </c>
      <c r="C42"/>
      <c r="D42" s="13" t="str">
        <f t="shared" si="0"/>
        <v/>
      </c>
      <c r="E42" s="31"/>
      <c r="F42" s="19" t="str">
        <f>Klasse!T43</f>
        <v/>
      </c>
      <c r="G42" s="10"/>
      <c r="H42" s="20"/>
      <c r="I42" s="21"/>
      <c r="J42" s="21"/>
      <c r="K42" s="22"/>
    </row>
    <row r="43" spans="2:11" x14ac:dyDescent="0.25">
      <c r="B43" t="s">
        <v>217</v>
      </c>
      <c r="C43"/>
      <c r="D43" s="13" t="str">
        <f t="shared" si="0"/>
        <v/>
      </c>
      <c r="E43" s="31"/>
      <c r="F43" s="19" t="str">
        <f>Klasse!U43</f>
        <v/>
      </c>
      <c r="G43" s="10"/>
      <c r="H43" s="20"/>
      <c r="I43" s="21"/>
      <c r="J43" s="21"/>
      <c r="K43" s="22"/>
    </row>
    <row r="44" spans="2:11" x14ac:dyDescent="0.25">
      <c r="B44" t="s">
        <v>218</v>
      </c>
      <c r="C44"/>
      <c r="D44" s="13" t="str">
        <f t="shared" si="0"/>
        <v/>
      </c>
      <c r="E44" s="31"/>
      <c r="F44" s="19" t="str">
        <f>Klasse!V43</f>
        <v/>
      </c>
      <c r="G44" s="10"/>
      <c r="H44" s="20"/>
      <c r="I44" s="21"/>
      <c r="J44" s="21"/>
      <c r="K44" s="22"/>
    </row>
    <row r="45" spans="2:11" x14ac:dyDescent="0.25">
      <c r="B45" t="s">
        <v>219</v>
      </c>
      <c r="C45"/>
      <c r="D45" s="13" t="str">
        <f t="shared" si="0"/>
        <v/>
      </c>
      <c r="E45" s="31"/>
      <c r="F45" s="19" t="str">
        <f>Klasse!W43</f>
        <v/>
      </c>
      <c r="G45" s="10"/>
      <c r="H45" s="20"/>
      <c r="I45" s="21"/>
      <c r="J45" s="21"/>
      <c r="K45" s="22"/>
    </row>
    <row r="46" spans="2:11" x14ac:dyDescent="0.25">
      <c r="B46" t="s">
        <v>220</v>
      </c>
      <c r="C46"/>
      <c r="D46" s="13" t="str">
        <f t="shared" si="0"/>
        <v/>
      </c>
      <c r="E46" s="31"/>
      <c r="F46" s="19" t="str">
        <f>Klasse!X43</f>
        <v/>
      </c>
      <c r="G46" s="10"/>
      <c r="H46" s="20"/>
      <c r="I46" s="21"/>
      <c r="J46" s="21"/>
      <c r="K46" s="22"/>
    </row>
    <row r="47" spans="2:11" x14ac:dyDescent="0.25">
      <c r="B47" t="s">
        <v>221</v>
      </c>
      <c r="C47"/>
      <c r="D47" s="13" t="str">
        <f t="shared" si="0"/>
        <v/>
      </c>
      <c r="E47" s="31"/>
      <c r="F47" s="19" t="str">
        <f>Klasse!Y43</f>
        <v/>
      </c>
      <c r="G47" s="10"/>
      <c r="H47" s="20"/>
      <c r="I47" s="21"/>
      <c r="J47" s="21"/>
      <c r="K47" s="22"/>
    </row>
    <row r="48" spans="2:11" x14ac:dyDescent="0.25">
      <c r="B48" t="s">
        <v>222</v>
      </c>
      <c r="C48"/>
      <c r="D48" s="13" t="str">
        <f t="shared" si="0"/>
        <v/>
      </c>
      <c r="E48" s="31"/>
      <c r="F48" s="19" t="str">
        <f>Klasse!Z43</f>
        <v/>
      </c>
      <c r="G48" s="10"/>
      <c r="H48" s="20"/>
      <c r="I48" s="21"/>
      <c r="J48" s="21"/>
      <c r="K48" s="22"/>
    </row>
    <row r="49" spans="1:11" x14ac:dyDescent="0.25">
      <c r="B49" t="s">
        <v>223</v>
      </c>
      <c r="C49"/>
      <c r="D49" s="13" t="str">
        <f t="shared" si="0"/>
        <v/>
      </c>
      <c r="E49" s="31"/>
      <c r="F49" s="19" t="str">
        <f>Klasse!AA43</f>
        <v/>
      </c>
      <c r="G49" s="10"/>
      <c r="H49" s="20"/>
      <c r="I49" s="21"/>
      <c r="J49" s="21"/>
      <c r="K49" s="22"/>
    </row>
    <row r="50" spans="1:11" x14ac:dyDescent="0.25">
      <c r="B50" t="s">
        <v>224</v>
      </c>
      <c r="C50"/>
      <c r="D50" s="13" t="str">
        <f t="shared" si="0"/>
        <v/>
      </c>
      <c r="E50" s="31"/>
      <c r="F50" s="19" t="str">
        <f>Klasse!AB43</f>
        <v/>
      </c>
      <c r="G50" s="10"/>
      <c r="H50" s="20"/>
      <c r="I50" s="21"/>
      <c r="J50" s="21"/>
      <c r="K50" s="22"/>
    </row>
    <row r="51" spans="1:11" ht="15.75" thickBot="1" x14ac:dyDescent="0.3">
      <c r="B51" t="s">
        <v>225</v>
      </c>
      <c r="C51"/>
      <c r="D51" s="13" t="str">
        <f t="shared" si="0"/>
        <v/>
      </c>
      <c r="E51" s="31"/>
      <c r="F51" s="32" t="str">
        <f>Klasse!AC43</f>
        <v/>
      </c>
      <c r="G51" s="10"/>
      <c r="H51" s="152"/>
      <c r="I51" s="153"/>
      <c r="J51" s="153"/>
      <c r="K51" s="154"/>
    </row>
    <row r="52" spans="1:11" ht="6.75" customHeight="1" thickTop="1" x14ac:dyDescent="0.25">
      <c r="E52" s="28"/>
    </row>
    <row r="53" spans="1:11" ht="31.5" customHeight="1" x14ac:dyDescent="0.25">
      <c r="A53" s="7" t="s">
        <v>28</v>
      </c>
      <c r="B53" s="275" t="s">
        <v>62</v>
      </c>
      <c r="C53" s="275"/>
      <c r="D53" s="275"/>
    </row>
    <row r="54" spans="1:11" x14ac:dyDescent="0.25">
      <c r="B54" s="293" t="s">
        <v>29</v>
      </c>
      <c r="C54" s="293"/>
      <c r="D54" s="293"/>
    </row>
    <row r="55" spans="1:11" ht="45" x14ac:dyDescent="0.25">
      <c r="A55" s="38" t="s">
        <v>49</v>
      </c>
      <c r="B55" s="37" t="s">
        <v>39</v>
      </c>
      <c r="C55" s="291" t="s">
        <v>61</v>
      </c>
      <c r="D55" s="291"/>
    </row>
    <row r="56" spans="1:11" x14ac:dyDescent="0.25">
      <c r="A56" s="38"/>
      <c r="B56" s="291" t="s">
        <v>42</v>
      </c>
      <c r="C56" s="291"/>
      <c r="D56" s="231"/>
    </row>
    <row r="57" spans="1:11" x14ac:dyDescent="0.25">
      <c r="A57" s="38"/>
      <c r="B57" s="297"/>
      <c r="C57" s="298"/>
      <c r="D57" s="299"/>
    </row>
    <row r="58" spans="1:11" x14ac:dyDescent="0.25">
      <c r="A58" s="38"/>
      <c r="B58" s="37"/>
      <c r="C58" s="230"/>
      <c r="D58" s="230"/>
    </row>
    <row r="59" spans="1:11" x14ac:dyDescent="0.25">
      <c r="A59" s="34"/>
      <c r="B59" s="292" t="s">
        <v>41</v>
      </c>
      <c r="C59" s="292"/>
      <c r="D59" s="292"/>
    </row>
    <row r="60" spans="1:11" ht="60" x14ac:dyDescent="0.25">
      <c r="A60" s="38" t="s">
        <v>50</v>
      </c>
      <c r="B60" s="37" t="s">
        <v>30</v>
      </c>
      <c r="C60" s="276" t="s">
        <v>43</v>
      </c>
      <c r="D60" s="276"/>
    </row>
    <row r="61" spans="1:11" ht="60" x14ac:dyDescent="0.25">
      <c r="A61" s="38" t="s">
        <v>51</v>
      </c>
      <c r="B61" s="231" t="s">
        <v>31</v>
      </c>
      <c r="C61" s="276" t="s">
        <v>43</v>
      </c>
      <c r="D61" s="276"/>
    </row>
    <row r="62" spans="1:11" ht="45" x14ac:dyDescent="0.25">
      <c r="A62" s="38" t="s">
        <v>52</v>
      </c>
      <c r="B62" s="231" t="s">
        <v>32</v>
      </c>
      <c r="C62" s="276" t="s">
        <v>43</v>
      </c>
      <c r="D62" s="276"/>
    </row>
    <row r="63" spans="1:11" ht="45" x14ac:dyDescent="0.25">
      <c r="A63" s="38" t="s">
        <v>53</v>
      </c>
      <c r="B63" s="231" t="s">
        <v>33</v>
      </c>
      <c r="C63" s="276" t="s">
        <v>43</v>
      </c>
      <c r="D63" s="276"/>
    </row>
    <row r="64" spans="1:11" ht="45" x14ac:dyDescent="0.25">
      <c r="A64" s="38" t="s">
        <v>54</v>
      </c>
      <c r="B64" s="231" t="s">
        <v>34</v>
      </c>
      <c r="C64" s="276" t="s">
        <v>43</v>
      </c>
      <c r="D64" s="276"/>
    </row>
    <row r="65" spans="1:4" ht="45" x14ac:dyDescent="0.25">
      <c r="A65" s="38" t="s">
        <v>55</v>
      </c>
      <c r="B65" s="231" t="s">
        <v>35</v>
      </c>
      <c r="C65" s="276" t="s">
        <v>43</v>
      </c>
      <c r="D65" s="276"/>
    </row>
    <row r="66" spans="1:4" ht="60" x14ac:dyDescent="0.25">
      <c r="A66" s="38" t="s">
        <v>56</v>
      </c>
      <c r="B66" s="231" t="s">
        <v>36</v>
      </c>
      <c r="C66" s="276" t="s">
        <v>43</v>
      </c>
      <c r="D66" s="276"/>
    </row>
    <row r="67" spans="1:4" ht="45" x14ac:dyDescent="0.25">
      <c r="A67" s="38" t="s">
        <v>57</v>
      </c>
      <c r="B67" s="231" t="s">
        <v>37</v>
      </c>
      <c r="C67" s="276" t="s">
        <v>43</v>
      </c>
      <c r="D67" s="276"/>
    </row>
    <row r="68" spans="1:4" ht="45" x14ac:dyDescent="0.25">
      <c r="A68" s="38" t="s">
        <v>58</v>
      </c>
      <c r="B68" s="231" t="s">
        <v>38</v>
      </c>
      <c r="C68" s="276" t="s">
        <v>43</v>
      </c>
      <c r="D68" s="276"/>
    </row>
    <row r="69" spans="1:4" x14ac:dyDescent="0.25">
      <c r="A69" s="38" t="s">
        <v>59</v>
      </c>
      <c r="B69" s="290" t="s">
        <v>63</v>
      </c>
      <c r="C69" s="290"/>
    </row>
    <row r="70" spans="1:4" x14ac:dyDescent="0.25">
      <c r="B70" s="294"/>
      <c r="C70" s="295"/>
      <c r="D70" s="296"/>
    </row>
  </sheetData>
  <sheetProtection sheet="1" objects="1" scenarios="1"/>
  <mergeCells count="22">
    <mergeCell ref="F1:K1"/>
    <mergeCell ref="A2:D2"/>
    <mergeCell ref="F2:K4"/>
    <mergeCell ref="A3:D3"/>
    <mergeCell ref="B5:D5"/>
    <mergeCell ref="B53:D53"/>
    <mergeCell ref="B54:D54"/>
    <mergeCell ref="C55:D55"/>
    <mergeCell ref="B56:C56"/>
    <mergeCell ref="B57:D57"/>
    <mergeCell ref="B59:D59"/>
    <mergeCell ref="C60:D60"/>
    <mergeCell ref="C61:D61"/>
    <mergeCell ref="C62:D62"/>
    <mergeCell ref="C63:D63"/>
    <mergeCell ref="B69:C69"/>
    <mergeCell ref="B70:D70"/>
    <mergeCell ref="C64:D64"/>
    <mergeCell ref="C65:D65"/>
    <mergeCell ref="C66:D66"/>
    <mergeCell ref="C67:D67"/>
    <mergeCell ref="C68:D68"/>
  </mergeCells>
  <pageMargins left="0.70866141732283472" right="0.31496062992125984" top="0.31496062992125984" bottom="0.3149606299212598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60"/>
  <sheetViews>
    <sheetView showGridLines="0" zoomScaleNormal="100" workbookViewId="0">
      <selection activeCell="D10" sqref="D10:D11"/>
    </sheetView>
  </sheetViews>
  <sheetFormatPr baseColWidth="10" defaultColWidth="11.42578125" defaultRowHeight="15" x14ac:dyDescent="0.25"/>
  <cols>
    <col min="1" max="1" width="3.42578125" customWidth="1"/>
    <col min="2" max="8" width="6.7109375" customWidth="1"/>
    <col min="9" max="9" width="6.42578125" customWidth="1"/>
    <col min="10" max="10" width="8.85546875" customWidth="1"/>
    <col min="11" max="12" width="6.7109375" customWidth="1"/>
    <col min="14" max="14" width="4.28515625" customWidth="1"/>
    <col min="15" max="15" width="17.42578125" customWidth="1"/>
  </cols>
  <sheetData>
    <row r="1" spans="1:15" ht="57.75" customHeight="1" x14ac:dyDescent="0.25">
      <c r="A1" s="321" t="s">
        <v>321</v>
      </c>
      <c r="B1" s="321"/>
      <c r="C1" s="321"/>
      <c r="D1" s="321"/>
      <c r="E1" s="321"/>
      <c r="F1" s="321"/>
      <c r="G1" s="321"/>
      <c r="H1" s="321"/>
      <c r="I1" s="321"/>
      <c r="J1" s="321"/>
      <c r="K1" s="321"/>
      <c r="L1" s="321"/>
      <c r="M1" s="321"/>
      <c r="N1" s="321"/>
      <c r="O1" s="158"/>
    </row>
    <row r="2" spans="1:15" ht="28.5" customHeight="1" x14ac:dyDescent="0.25">
      <c r="A2" s="322" t="str">
        <f>S_Dat!C13</f>
        <v>Schulauswertung</v>
      </c>
      <c r="B2" s="322"/>
      <c r="C2" s="322"/>
      <c r="D2" s="322"/>
      <c r="E2" s="322"/>
      <c r="F2" s="322"/>
      <c r="G2" s="322"/>
      <c r="H2" s="322"/>
      <c r="I2" s="322"/>
      <c r="J2" s="322"/>
      <c r="K2" s="322"/>
      <c r="L2" s="322"/>
      <c r="M2" s="322"/>
      <c r="N2" s="322"/>
      <c r="O2" s="1"/>
    </row>
    <row r="3" spans="1:15" ht="9.75" customHeight="1" x14ac:dyDescent="0.25">
      <c r="A3" s="1"/>
      <c r="N3" s="1"/>
      <c r="O3" s="1"/>
    </row>
    <row r="4" spans="1:15" ht="14.25" customHeight="1" x14ac:dyDescent="0.25">
      <c r="A4" s="1"/>
      <c r="B4" s="300" t="s">
        <v>325</v>
      </c>
      <c r="C4" s="300"/>
      <c r="D4" s="300"/>
      <c r="E4" s="300"/>
      <c r="F4" s="300"/>
      <c r="G4" s="300"/>
      <c r="H4" s="300"/>
      <c r="I4" s="300"/>
      <c r="J4" s="300"/>
      <c r="K4" s="300"/>
      <c r="L4" s="300"/>
      <c r="M4" s="300"/>
      <c r="N4" s="1"/>
      <c r="O4" s="1"/>
    </row>
    <row r="5" spans="1:15" ht="3.75" customHeight="1" x14ac:dyDescent="0.25">
      <c r="A5" s="1"/>
      <c r="N5" s="1"/>
      <c r="O5" s="1"/>
    </row>
    <row r="6" spans="1:15" ht="15" customHeight="1" x14ac:dyDescent="0.25">
      <c r="A6" s="159" t="s">
        <v>322</v>
      </c>
      <c r="B6" s="160"/>
      <c r="C6" s="161"/>
      <c r="D6" s="161"/>
      <c r="E6" s="161"/>
      <c r="F6" s="161"/>
      <c r="G6" s="161"/>
      <c r="H6" s="161"/>
      <c r="I6" s="1"/>
      <c r="J6" s="1"/>
      <c r="K6" s="308" t="str">
        <f>"Mittelwert: "&amp;IF(S_Dat!Z4=0,"",TEXT(S_Dat!Z4,"0,00"))</f>
        <v xml:space="preserve">Mittelwert: </v>
      </c>
      <c r="L6" s="308"/>
      <c r="M6" s="308"/>
      <c r="N6" s="162"/>
      <c r="O6" s="1"/>
    </row>
    <row r="7" spans="1:15" ht="15" customHeight="1" x14ac:dyDescent="0.25">
      <c r="A7" s="1"/>
      <c r="B7" s="309" t="s">
        <v>2</v>
      </c>
      <c r="C7" s="310"/>
      <c r="D7" s="163">
        <v>1</v>
      </c>
      <c r="E7" s="163">
        <v>2</v>
      </c>
      <c r="F7" s="163">
        <v>3</v>
      </c>
      <c r="G7" s="163">
        <v>4</v>
      </c>
      <c r="H7" s="163">
        <v>5</v>
      </c>
      <c r="I7" s="164">
        <v>6</v>
      </c>
      <c r="J7" s="1"/>
      <c r="K7" s="308"/>
      <c r="L7" s="308"/>
      <c r="M7" s="308"/>
      <c r="N7" s="162"/>
      <c r="O7" s="1"/>
    </row>
    <row r="8" spans="1:15" ht="3.95" customHeight="1" x14ac:dyDescent="0.25">
      <c r="A8" s="165"/>
      <c r="B8" s="311" t="s">
        <v>226</v>
      </c>
      <c r="C8" s="312"/>
      <c r="D8" s="313" t="str">
        <f>IF(S_Dat!S4=0,"—",S_Dat!S4)</f>
        <v>—</v>
      </c>
      <c r="E8" s="313" t="str">
        <f>IF(S_Dat!T4=0,"—",S_Dat!T4)</f>
        <v>—</v>
      </c>
      <c r="F8" s="313" t="str">
        <f>IF(S_Dat!U4=0,"—",S_Dat!U4)</f>
        <v>—</v>
      </c>
      <c r="G8" s="313" t="str">
        <f>IF(S_Dat!V4=0,"—",S_Dat!V4)</f>
        <v>—</v>
      </c>
      <c r="H8" s="313" t="str">
        <f>IF(S_Dat!W4=0,"—",S_Dat!W4)</f>
        <v>—</v>
      </c>
      <c r="I8" s="315" t="str">
        <f>IF(S_Dat!X4=0,"—",S_Dat!X4)</f>
        <v>—</v>
      </c>
      <c r="J8" s="320" t="s">
        <v>227</v>
      </c>
      <c r="K8" s="320"/>
      <c r="L8" s="1"/>
      <c r="M8" s="1"/>
      <c r="O8" s="1"/>
    </row>
    <row r="9" spans="1:15" ht="15" customHeight="1" x14ac:dyDescent="0.25">
      <c r="A9" s="166"/>
      <c r="B9" s="309"/>
      <c r="C9" s="310"/>
      <c r="D9" s="314"/>
      <c r="E9" s="314"/>
      <c r="F9" s="314"/>
      <c r="G9" s="314"/>
      <c r="H9" s="314"/>
      <c r="I9" s="316"/>
      <c r="J9" s="320"/>
      <c r="K9" s="320"/>
      <c r="L9" s="1"/>
      <c r="M9" s="167"/>
      <c r="O9" s="1"/>
    </row>
    <row r="10" spans="1:15" ht="3.95" customHeight="1" x14ac:dyDescent="0.25">
      <c r="A10" s="166"/>
      <c r="B10" s="302" t="s">
        <v>228</v>
      </c>
      <c r="C10" s="303"/>
      <c r="D10" s="306" t="str">
        <f>IF(S_Dat!S8=0,"—",S_Dat!S8)</f>
        <v>—</v>
      </c>
      <c r="E10" s="306" t="str">
        <f>IF(S_Dat!T8=0,"—",S_Dat!T8)</f>
        <v>—</v>
      </c>
      <c r="F10" s="306" t="str">
        <f>IF(S_Dat!U8=0,"—",S_Dat!U8)</f>
        <v>—</v>
      </c>
      <c r="G10" s="306" t="str">
        <f>IF(S_Dat!V8=0,"—",S_Dat!V8)</f>
        <v>—</v>
      </c>
      <c r="H10" s="306" t="str">
        <f>IF(S_Dat!W8=0,"—",S_Dat!W8)</f>
        <v>—</v>
      </c>
      <c r="I10" s="318" t="str">
        <f>IF(S_Dat!X8=0,"—",S_Dat!X8)</f>
        <v>—</v>
      </c>
      <c r="J10" s="320"/>
      <c r="K10" s="320"/>
      <c r="L10" s="1"/>
      <c r="M10" s="167"/>
      <c r="O10" s="1"/>
    </row>
    <row r="11" spans="1:15" ht="15" customHeight="1" x14ac:dyDescent="0.25">
      <c r="A11" s="166"/>
      <c r="B11" s="304"/>
      <c r="C11" s="305"/>
      <c r="D11" s="307"/>
      <c r="E11" s="307"/>
      <c r="F11" s="307"/>
      <c r="G11" s="307"/>
      <c r="H11" s="307"/>
      <c r="I11" s="319"/>
      <c r="J11" s="320"/>
      <c r="K11" s="320"/>
      <c r="L11" s="1"/>
      <c r="M11" s="167"/>
      <c r="O11" s="1"/>
    </row>
    <row r="12" spans="1:15" ht="8.25" customHeight="1" x14ac:dyDescent="0.25">
      <c r="A12" s="166"/>
      <c r="B12" s="168"/>
      <c r="C12" s="169"/>
      <c r="D12" s="169"/>
      <c r="E12" s="169"/>
      <c r="F12" s="169"/>
      <c r="G12" s="169"/>
      <c r="H12" s="169"/>
      <c r="I12" s="170"/>
      <c r="J12" s="170"/>
      <c r="K12" s="170"/>
      <c r="L12" s="168"/>
      <c r="M12" s="171"/>
      <c r="O12" s="1"/>
    </row>
    <row r="13" spans="1:15" ht="15" customHeight="1" x14ac:dyDescent="0.25">
      <c r="A13" s="159" t="s">
        <v>323</v>
      </c>
      <c r="B13" s="160"/>
      <c r="C13" s="161"/>
      <c r="D13" s="161"/>
      <c r="E13" s="161"/>
      <c r="F13" s="161"/>
      <c r="G13" s="161"/>
      <c r="H13" s="161"/>
      <c r="I13" s="1"/>
      <c r="J13" s="1"/>
      <c r="K13" s="308" t="str">
        <f>"Mittelwert: "&amp;IF(S_Dat!Z5=0,"",TEXT(S_Dat!Z5,"0,00"))</f>
        <v xml:space="preserve">Mittelwert: </v>
      </c>
      <c r="L13" s="308"/>
      <c r="M13" s="308"/>
      <c r="O13" s="1"/>
    </row>
    <row r="14" spans="1:15" ht="12.75" customHeight="1" x14ac:dyDescent="0.25">
      <c r="A14" s="172"/>
      <c r="B14" s="309" t="s">
        <v>2</v>
      </c>
      <c r="C14" s="310"/>
      <c r="D14" s="163">
        <v>1</v>
      </c>
      <c r="E14" s="163">
        <v>2</v>
      </c>
      <c r="F14" s="163">
        <v>3</v>
      </c>
      <c r="G14" s="163">
        <v>4</v>
      </c>
      <c r="H14" s="163">
        <v>5</v>
      </c>
      <c r="I14" s="164">
        <v>6</v>
      </c>
      <c r="J14" s="1"/>
      <c r="K14" s="308"/>
      <c r="L14" s="308"/>
      <c r="M14" s="308"/>
      <c r="O14" s="1"/>
    </row>
    <row r="15" spans="1:15" ht="5.25" customHeight="1" x14ac:dyDescent="0.25">
      <c r="A15" s="173"/>
      <c r="B15" s="311" t="s">
        <v>226</v>
      </c>
      <c r="C15" s="312"/>
      <c r="D15" s="313" t="str">
        <f>IF(S_Dat!S5=0,"—",S_Dat!S5)</f>
        <v>—</v>
      </c>
      <c r="E15" s="313" t="str">
        <f>IF(S_Dat!T5=0,"—",S_Dat!T5)</f>
        <v>—</v>
      </c>
      <c r="F15" s="313" t="str">
        <f>IF(S_Dat!U5=0,"—",S_Dat!U5)</f>
        <v>—</v>
      </c>
      <c r="G15" s="313" t="str">
        <f>IF(S_Dat!V5=0,"—",S_Dat!V5)</f>
        <v>—</v>
      </c>
      <c r="H15" s="313" t="str">
        <f>IF(S_Dat!W5=0,"—",S_Dat!W5)</f>
        <v>—</v>
      </c>
      <c r="I15" s="315" t="str">
        <f>IF(S_Dat!X5=0,"—",S_Dat!X5)</f>
        <v>—</v>
      </c>
      <c r="J15" s="317" t="s">
        <v>227</v>
      </c>
      <c r="K15" s="317"/>
      <c r="L15" s="160"/>
      <c r="M15" s="174"/>
      <c r="O15" s="1"/>
    </row>
    <row r="16" spans="1:15" ht="12.75" customHeight="1" x14ac:dyDescent="0.25">
      <c r="A16" s="166"/>
      <c r="B16" s="309"/>
      <c r="C16" s="310"/>
      <c r="D16" s="314"/>
      <c r="E16" s="314"/>
      <c r="F16" s="314"/>
      <c r="G16" s="314"/>
      <c r="H16" s="314"/>
      <c r="I16" s="316"/>
      <c r="J16" s="317"/>
      <c r="K16" s="317"/>
      <c r="L16" s="160"/>
      <c r="M16" s="175"/>
      <c r="O16" s="1"/>
    </row>
    <row r="17" spans="1:15" ht="5.25" customHeight="1" x14ac:dyDescent="0.25">
      <c r="A17" s="166"/>
      <c r="B17" s="302" t="s">
        <v>228</v>
      </c>
      <c r="C17" s="303"/>
      <c r="D17" s="306" t="str">
        <f>IF(S_Dat!S9=0,"—",S_Dat!S9)</f>
        <v>—</v>
      </c>
      <c r="E17" s="306" t="str">
        <f>IF(S_Dat!T9=0,"—",S_Dat!T9)</f>
        <v>—</v>
      </c>
      <c r="F17" s="306" t="str">
        <f>IF(S_Dat!U9=0,"—",S_Dat!U9)</f>
        <v>—</v>
      </c>
      <c r="G17" s="306" t="str">
        <f>IF(S_Dat!V9=0,"—",S_Dat!V9)</f>
        <v>—</v>
      </c>
      <c r="H17" s="306" t="str">
        <f>IF(S_Dat!W9=0,"—",S_Dat!W9)</f>
        <v>—</v>
      </c>
      <c r="I17" s="318" t="str">
        <f>IF(S_Dat!X9=0,"—",S_Dat!X9)</f>
        <v>—</v>
      </c>
      <c r="J17" s="317"/>
      <c r="K17" s="317"/>
      <c r="L17" s="160"/>
      <c r="M17" s="176"/>
      <c r="O17" s="1"/>
    </row>
    <row r="18" spans="1:15" ht="12.75" customHeight="1" x14ac:dyDescent="0.25">
      <c r="A18" s="166"/>
      <c r="B18" s="304"/>
      <c r="C18" s="305"/>
      <c r="D18" s="307"/>
      <c r="E18" s="307"/>
      <c r="F18" s="307"/>
      <c r="G18" s="307"/>
      <c r="H18" s="307"/>
      <c r="I18" s="319"/>
      <c r="J18" s="317"/>
      <c r="K18" s="317"/>
      <c r="L18" s="160"/>
      <c r="M18" s="176"/>
      <c r="O18" s="1"/>
    </row>
    <row r="19" spans="1:15" ht="7.5" customHeight="1" x14ac:dyDescent="0.25">
      <c r="A19" s="166"/>
      <c r="B19" s="177"/>
      <c r="C19" s="177"/>
      <c r="D19" s="178"/>
      <c r="E19" s="178"/>
      <c r="F19" s="178"/>
      <c r="G19" s="178"/>
      <c r="H19" s="178"/>
      <c r="I19" s="178"/>
      <c r="J19" s="179"/>
      <c r="K19" s="179"/>
      <c r="L19" s="160"/>
      <c r="M19" s="176"/>
      <c r="O19" s="1"/>
    </row>
    <row r="20" spans="1:15" x14ac:dyDescent="0.25">
      <c r="B20" s="300" t="s">
        <v>229</v>
      </c>
      <c r="C20" s="300"/>
      <c r="D20" s="300"/>
      <c r="E20" s="300"/>
      <c r="F20" s="300"/>
      <c r="G20" s="300"/>
      <c r="H20" s="300"/>
      <c r="I20" s="300"/>
      <c r="J20" s="300"/>
      <c r="K20" s="300"/>
      <c r="L20" s="300"/>
      <c r="M20" s="300"/>
    </row>
    <row r="21" spans="1:15" x14ac:dyDescent="0.25">
      <c r="B21" s="180" t="s">
        <v>324</v>
      </c>
      <c r="C21" s="181"/>
      <c r="D21" s="181"/>
      <c r="E21" s="181"/>
      <c r="F21" s="181"/>
      <c r="G21" s="181"/>
      <c r="H21" s="181"/>
      <c r="I21" s="181"/>
      <c r="J21" s="180"/>
      <c r="K21" s="181"/>
      <c r="L21" s="181"/>
      <c r="M21" s="181"/>
    </row>
    <row r="22" spans="1:15" ht="3" customHeight="1" x14ac:dyDescent="0.25"/>
    <row r="23" spans="1:15" x14ac:dyDescent="0.25">
      <c r="B23" s="182"/>
      <c r="C23" t="s">
        <v>230</v>
      </c>
      <c r="H23" s="183"/>
      <c r="I23" t="s">
        <v>231</v>
      </c>
    </row>
    <row r="24" spans="1:15" ht="3" customHeight="1" x14ac:dyDescent="0.25">
      <c r="B24" s="184"/>
      <c r="C24" s="185"/>
      <c r="H24" s="184"/>
      <c r="I24" s="185"/>
      <c r="J24" s="185"/>
      <c r="K24" s="185"/>
    </row>
    <row r="25" spans="1:15" x14ac:dyDescent="0.25">
      <c r="B25" s="186"/>
      <c r="C25" t="s">
        <v>232</v>
      </c>
      <c r="H25" s="187"/>
      <c r="I25" t="s">
        <v>233</v>
      </c>
    </row>
    <row r="26" spans="1:15" ht="7.5" customHeight="1" x14ac:dyDescent="0.25"/>
    <row r="27" spans="1:15" ht="15.75" customHeight="1" x14ac:dyDescent="0.25">
      <c r="B27" s="300" t="s">
        <v>326</v>
      </c>
      <c r="C27" s="300"/>
      <c r="D27" s="300"/>
      <c r="E27" s="300"/>
      <c r="F27" s="300"/>
      <c r="G27" s="300"/>
      <c r="H27" s="300"/>
      <c r="I27" s="300"/>
      <c r="J27" s="300"/>
      <c r="K27" s="300"/>
      <c r="L27" s="300"/>
      <c r="M27" s="300"/>
    </row>
    <row r="28" spans="1:15" ht="5.25" customHeight="1" x14ac:dyDescent="0.25"/>
    <row r="29" spans="1:15" ht="15" customHeight="1" x14ac:dyDescent="0.25"/>
    <row r="44" spans="14:14" x14ac:dyDescent="0.25">
      <c r="N44" s="188"/>
    </row>
    <row r="45" spans="14:14" x14ac:dyDescent="0.25">
      <c r="N45" s="188"/>
    </row>
    <row r="60" spans="2:13" ht="15.75" customHeight="1" x14ac:dyDescent="0.25">
      <c r="B60" s="301" t="s">
        <v>327</v>
      </c>
      <c r="C60" s="301"/>
      <c r="D60" s="301"/>
      <c r="E60" s="301"/>
      <c r="F60" s="301"/>
      <c r="G60" s="301"/>
      <c r="H60" s="301"/>
      <c r="I60" s="301"/>
      <c r="J60" s="301"/>
      <c r="K60" s="301"/>
      <c r="L60" s="301"/>
      <c r="M60" s="301"/>
    </row>
  </sheetData>
  <sheetProtection sheet="1" objects="1" scenarios="1" selectLockedCells="1" selectUnlockedCells="1"/>
  <mergeCells count="40">
    <mergeCell ref="B20:M20"/>
    <mergeCell ref="B27:M27"/>
    <mergeCell ref="B60:M60"/>
    <mergeCell ref="B17:C18"/>
    <mergeCell ref="D17:D18"/>
    <mergeCell ref="E17:E18"/>
    <mergeCell ref="F17:F18"/>
    <mergeCell ref="G17:G18"/>
    <mergeCell ref="H17:H18"/>
    <mergeCell ref="K13:M14"/>
    <mergeCell ref="B14:C14"/>
    <mergeCell ref="B15:C16"/>
    <mergeCell ref="D15:D16"/>
    <mergeCell ref="E15:E16"/>
    <mergeCell ref="F15:F16"/>
    <mergeCell ref="G15:G16"/>
    <mergeCell ref="H15:H16"/>
    <mergeCell ref="I15:I16"/>
    <mergeCell ref="J15:K18"/>
    <mergeCell ref="I17:I18"/>
    <mergeCell ref="H8:H9"/>
    <mergeCell ref="I8:I9"/>
    <mergeCell ref="J8:K11"/>
    <mergeCell ref="B10:C11"/>
    <mergeCell ref="D10:D11"/>
    <mergeCell ref="E10:E11"/>
    <mergeCell ref="F10:F11"/>
    <mergeCell ref="G10:G11"/>
    <mergeCell ref="H10:H11"/>
    <mergeCell ref="I10:I11"/>
    <mergeCell ref="B8:C9"/>
    <mergeCell ref="D8:D9"/>
    <mergeCell ref="E8:E9"/>
    <mergeCell ref="F8:F9"/>
    <mergeCell ref="G8:G9"/>
    <mergeCell ref="A1:N1"/>
    <mergeCell ref="A2:N2"/>
    <mergeCell ref="B4:M4"/>
    <mergeCell ref="K6:M7"/>
    <mergeCell ref="B7:C7"/>
  </mergeCells>
  <printOptions horizontalCentered="1"/>
  <pageMargins left="0.59055118110236227" right="0.39370078740157483" top="0.59055118110236227" bottom="0.59055118110236227" header="0.31496062992125984" footer="0.31496062992125984"/>
  <pageSetup paperSize="9" scale="95" orientation="portrait" r:id="rId1"/>
  <headerFooter>
    <oddFooter>&amp;C&amp;10Seite &amp;P/&amp;N</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00"/>
  </sheetPr>
  <dimension ref="A1"/>
  <sheetViews>
    <sheetView showGridLines="0" tabSelected="1" workbookViewId="0">
      <selection activeCell="H6" sqref="H6"/>
    </sheetView>
  </sheetViews>
  <sheetFormatPr baseColWidth="10" defaultRowHeight="15" x14ac:dyDescent="0.25"/>
  <cols>
    <col min="1" max="1" width="1.7109375" customWidth="1"/>
    <col min="9" max="9" width="13.140625" customWidth="1"/>
  </cols>
  <sheetData/>
  <sheetProtection sheet="1" objects="1" scenarios="1" selectLockedCells="1" selectUnlockedCells="1"/>
  <pageMargins left="0.39370078740157483" right="0.39370078740157483" top="0.39370078740157483" bottom="0.39370078740157483" header="0.31496062992125984" footer="0.31496062992125984"/>
  <pageSetup paperSize="9" orientation="portrait" verticalDpi="1200" r:id="rId1"/>
  <drawing r:id="rId2"/>
  <legacyDrawing r:id="rId3"/>
  <oleObjects>
    <mc:AlternateContent xmlns:mc="http://schemas.openxmlformats.org/markup-compatibility/2006">
      <mc:Choice Requires="x14">
        <oleObject progId="Dokument" shapeId="8194" r:id="rId4">
          <objectPr defaultSize="0" r:id="rId5">
            <anchor moveWithCells="1">
              <from>
                <xdr:col>1</xdr:col>
                <xdr:colOff>0</xdr:colOff>
                <xdr:row>0</xdr:row>
                <xdr:rowOff>0</xdr:rowOff>
              </from>
              <to>
                <xdr:col>8</xdr:col>
                <xdr:colOff>781050</xdr:colOff>
                <xdr:row>49</xdr:row>
                <xdr:rowOff>19050</xdr:rowOff>
              </to>
            </anchor>
          </objectPr>
        </oleObject>
      </mc:Choice>
      <mc:Fallback>
        <oleObject progId="Dokument" shapeId="8194"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8"/>
  <sheetViews>
    <sheetView workbookViewId="0">
      <selection activeCell="S5" sqref="S5"/>
    </sheetView>
  </sheetViews>
  <sheetFormatPr baseColWidth="10" defaultRowHeight="15" x14ac:dyDescent="0.25"/>
  <cols>
    <col min="1" max="1" width="5.28515625" customWidth="1"/>
    <col min="2" max="2" width="25.5703125" customWidth="1"/>
    <col min="3" max="28" width="6.7109375" customWidth="1"/>
    <col min="29" max="31" width="6.42578125" customWidth="1"/>
  </cols>
  <sheetData>
    <row r="1" spans="1:28" ht="15.75" thickBot="1" x14ac:dyDescent="0.3">
      <c r="D1" s="189"/>
      <c r="E1" s="189"/>
      <c r="F1" s="189"/>
      <c r="G1" s="189"/>
    </row>
    <row r="2" spans="1:28" ht="15.75" thickTop="1" x14ac:dyDescent="0.25">
      <c r="D2" s="189"/>
      <c r="E2" s="138"/>
      <c r="F2" s="139"/>
      <c r="N2" s="190" t="s">
        <v>234</v>
      </c>
      <c r="O2" s="190"/>
      <c r="Z2" s="191" t="s">
        <v>235</v>
      </c>
      <c r="AA2" s="191"/>
      <c r="AB2" s="192"/>
    </row>
    <row r="3" spans="1:28" x14ac:dyDescent="0.25">
      <c r="D3" s="189"/>
      <c r="E3" s="140" t="s">
        <v>0</v>
      </c>
      <c r="F3" s="141"/>
      <c r="O3" s="193" t="s">
        <v>226</v>
      </c>
      <c r="Q3" s="1"/>
      <c r="S3" s="191">
        <v>1</v>
      </c>
      <c r="T3" s="191">
        <v>2</v>
      </c>
      <c r="U3" s="191">
        <v>3</v>
      </c>
      <c r="V3" s="191">
        <v>4</v>
      </c>
      <c r="W3" s="191">
        <v>5</v>
      </c>
      <c r="X3" s="191">
        <v>6</v>
      </c>
      <c r="Y3" s="191" t="s">
        <v>236</v>
      </c>
      <c r="Z3" s="333"/>
      <c r="AA3" s="333"/>
      <c r="AB3" s="194"/>
    </row>
    <row r="4" spans="1:28" x14ac:dyDescent="0.25">
      <c r="D4" s="189"/>
      <c r="E4" s="142" t="s">
        <v>1</v>
      </c>
      <c r="F4" s="143" t="s">
        <v>2</v>
      </c>
      <c r="O4" s="195"/>
      <c r="Q4" s="1"/>
      <c r="R4" s="195" t="s">
        <v>237</v>
      </c>
      <c r="S4" s="191" t="str">
        <f>IF(Meldedaten!F9="–",0,Meldedaten!F9)</f>
        <v/>
      </c>
      <c r="T4" s="191" t="str">
        <f>IF(Meldedaten!F10="–",0,Meldedaten!F10)</f>
        <v/>
      </c>
      <c r="U4" s="191" t="str">
        <f>IF(Meldedaten!F11="–",0,Meldedaten!F11)</f>
        <v/>
      </c>
      <c r="V4" s="191" t="str">
        <f>IF(Meldedaten!F12="–",0,Meldedaten!F12)</f>
        <v/>
      </c>
      <c r="W4" s="191" t="str">
        <f>IF(Meldedaten!F13="–",0,Meldedaten!F13)</f>
        <v/>
      </c>
      <c r="X4" s="191" t="str">
        <f>IF(Meldedaten!F14="–",0,Meldedaten!F14)</f>
        <v/>
      </c>
      <c r="Y4" s="191">
        <f>SUM(S4:X4)</f>
        <v>0</v>
      </c>
      <c r="Z4" s="334" t="str">
        <f>IF(Y4=0,"",(S4*$S$3+T4*$T$3+U4*$U$3+V4*$V$3+W4*$W$3+X4*$X$3)/Y4)</f>
        <v/>
      </c>
      <c r="AA4" s="335"/>
      <c r="AB4" s="194"/>
    </row>
    <row r="5" spans="1:28" x14ac:dyDescent="0.25">
      <c r="D5" s="189"/>
      <c r="E5" s="144">
        <v>0</v>
      </c>
      <c r="F5" s="145">
        <v>6</v>
      </c>
      <c r="O5" s="195"/>
      <c r="Q5" s="1"/>
      <c r="R5" s="195" t="s">
        <v>238</v>
      </c>
      <c r="S5" s="191" t="str">
        <f>IF(Meldedaten!F18="–",0,Meldedaten!F18)</f>
        <v/>
      </c>
      <c r="T5" s="191" t="str">
        <f>IF(Meldedaten!F19="–",0,Meldedaten!F19)</f>
        <v/>
      </c>
      <c r="U5" s="191" t="str">
        <f>IF(Meldedaten!F20="–",0,Meldedaten!F20)</f>
        <v/>
      </c>
      <c r="V5" s="191" t="str">
        <f>IF(Meldedaten!F21="–",0,Meldedaten!F21)</f>
        <v/>
      </c>
      <c r="W5" s="191" t="str">
        <f>IF(Meldedaten!F22="–",0,Meldedaten!F22)</f>
        <v/>
      </c>
      <c r="X5" s="191" t="str">
        <f>IF(Meldedaten!F23="–",0,Meldedaten!F23)</f>
        <v/>
      </c>
      <c r="Y5" s="191">
        <f>SUM(S5:X5)</f>
        <v>0</v>
      </c>
      <c r="Z5" s="334" t="str">
        <f>IF(Y5=0,"",(S5*$S$3+T5*$T$3+U5*$U$3+V5*$V$3+W5*$W$3+X5*$X$3)/Y5)</f>
        <v/>
      </c>
      <c r="AA5" s="335"/>
      <c r="AB5" s="194"/>
    </row>
    <row r="6" spans="1:28" x14ac:dyDescent="0.25">
      <c r="D6" s="189"/>
      <c r="E6" s="144">
        <v>6</v>
      </c>
      <c r="F6" s="145">
        <v>5</v>
      </c>
      <c r="O6" s="195"/>
      <c r="Q6" s="1"/>
    </row>
    <row r="7" spans="1:28" x14ac:dyDescent="0.25">
      <c r="D7" s="189"/>
      <c r="E7" s="144">
        <v>12</v>
      </c>
      <c r="F7" s="145">
        <v>4</v>
      </c>
      <c r="O7" s="193" t="s">
        <v>228</v>
      </c>
      <c r="Q7" s="1"/>
      <c r="S7" s="191">
        <v>1</v>
      </c>
      <c r="T7" s="191">
        <v>2</v>
      </c>
      <c r="U7" s="191">
        <v>3</v>
      </c>
      <c r="V7" s="191">
        <v>4</v>
      </c>
      <c r="W7" s="191">
        <v>5</v>
      </c>
      <c r="X7" s="191">
        <v>6</v>
      </c>
    </row>
    <row r="8" spans="1:28" x14ac:dyDescent="0.25">
      <c r="D8" s="189"/>
      <c r="E8" s="144">
        <v>18</v>
      </c>
      <c r="F8" s="145">
        <v>3</v>
      </c>
      <c r="R8" s="195" t="s">
        <v>237</v>
      </c>
      <c r="S8" s="196" t="str">
        <f>IF(OR(S4=0,S4=""),"—",S4/$Y4)</f>
        <v>—</v>
      </c>
      <c r="T8" s="196" t="str">
        <f t="shared" ref="T8:X9" si="0">IF(OR(T4=0,T4=""),"—",T4/$Y4)</f>
        <v>—</v>
      </c>
      <c r="U8" s="196" t="str">
        <f t="shared" si="0"/>
        <v>—</v>
      </c>
      <c r="V8" s="196" t="str">
        <f t="shared" si="0"/>
        <v>—</v>
      </c>
      <c r="W8" s="196" t="str">
        <f t="shared" si="0"/>
        <v>—</v>
      </c>
      <c r="X8" s="196" t="str">
        <f t="shared" si="0"/>
        <v>—</v>
      </c>
    </row>
    <row r="9" spans="1:28" x14ac:dyDescent="0.25">
      <c r="D9" s="189"/>
      <c r="E9" s="144">
        <v>23</v>
      </c>
      <c r="F9" s="145">
        <v>2</v>
      </c>
      <c r="R9" s="195" t="s">
        <v>238</v>
      </c>
      <c r="S9" s="196" t="str">
        <f>IF(OR(S5=0,S5=""),"—",S5/$Y5)</f>
        <v>—</v>
      </c>
      <c r="T9" s="196" t="str">
        <f t="shared" si="0"/>
        <v>—</v>
      </c>
      <c r="U9" s="196" t="str">
        <f t="shared" si="0"/>
        <v>—</v>
      </c>
      <c r="V9" s="196" t="str">
        <f t="shared" si="0"/>
        <v>—</v>
      </c>
      <c r="W9" s="196" t="str">
        <f t="shared" si="0"/>
        <v>—</v>
      </c>
      <c r="X9" s="196" t="str">
        <f t="shared" si="0"/>
        <v>—</v>
      </c>
    </row>
    <row r="10" spans="1:28" ht="15.75" thickBot="1" x14ac:dyDescent="0.3">
      <c r="B10" s="201"/>
      <c r="D10" s="189"/>
      <c r="E10" s="146">
        <v>28</v>
      </c>
      <c r="F10" s="147">
        <v>1</v>
      </c>
    </row>
    <row r="11" spans="1:28" ht="15.75" thickTop="1" x14ac:dyDescent="0.25">
      <c r="D11" s="189"/>
      <c r="E11" s="189"/>
      <c r="F11" s="189"/>
      <c r="G11" s="189"/>
    </row>
    <row r="13" spans="1:28" ht="21" x14ac:dyDescent="0.35">
      <c r="B13" s="190" t="s">
        <v>239</v>
      </c>
      <c r="C13" s="197" t="str">
        <f>"Klasse "&amp;Klasse!F2</f>
        <v xml:space="preserve">Klasse </v>
      </c>
    </row>
    <row r="14" spans="1:28" x14ac:dyDescent="0.25">
      <c r="B14" s="190"/>
    </row>
    <row r="15" spans="1:28" x14ac:dyDescent="0.25">
      <c r="B15" s="198" t="s">
        <v>240</v>
      </c>
      <c r="C15" s="199"/>
      <c r="D15" s="199"/>
      <c r="E15" s="199"/>
      <c r="F15" s="199"/>
      <c r="G15" s="199"/>
      <c r="H15" s="199"/>
      <c r="I15" s="199"/>
      <c r="J15" s="199"/>
      <c r="K15" s="199"/>
      <c r="L15" s="199"/>
      <c r="M15" s="199"/>
      <c r="N15" s="199"/>
      <c r="O15" s="199"/>
      <c r="P15" s="199"/>
      <c r="Q15" s="199"/>
      <c r="R15" s="200"/>
      <c r="S15" s="200"/>
      <c r="T15" s="199"/>
      <c r="U15" s="199"/>
      <c r="V15" s="199"/>
      <c r="W15" s="199"/>
      <c r="X15" s="200"/>
      <c r="Y15" s="200"/>
      <c r="Z15" s="199"/>
      <c r="AA15" s="199"/>
      <c r="AB15" s="199"/>
    </row>
    <row r="16" spans="1:28" x14ac:dyDescent="0.25">
      <c r="A16">
        <v>1</v>
      </c>
      <c r="B16" s="198" t="s">
        <v>241</v>
      </c>
      <c r="C16" s="199" t="s">
        <v>242</v>
      </c>
      <c r="D16" s="199" t="s">
        <v>243</v>
      </c>
      <c r="E16" s="199" t="s">
        <v>244</v>
      </c>
      <c r="F16" s="199" t="s">
        <v>245</v>
      </c>
      <c r="G16" s="199" t="s">
        <v>246</v>
      </c>
      <c r="H16" s="199" t="s">
        <v>247</v>
      </c>
      <c r="I16" s="199" t="s">
        <v>248</v>
      </c>
      <c r="J16" s="199" t="s">
        <v>249</v>
      </c>
      <c r="K16" s="199" t="s">
        <v>250</v>
      </c>
      <c r="L16" s="199" t="s">
        <v>251</v>
      </c>
      <c r="M16" s="199" t="s">
        <v>252</v>
      </c>
      <c r="N16" s="199" t="s">
        <v>253</v>
      </c>
      <c r="O16" s="199" t="s">
        <v>254</v>
      </c>
      <c r="P16" s="199" t="s">
        <v>255</v>
      </c>
      <c r="Q16" s="199" t="s">
        <v>256</v>
      </c>
      <c r="R16" s="199" t="s">
        <v>257</v>
      </c>
      <c r="S16" s="199" t="s">
        <v>258</v>
      </c>
      <c r="T16" s="199" t="s">
        <v>259</v>
      </c>
      <c r="U16" s="199" t="s">
        <v>260</v>
      </c>
      <c r="V16" s="199" t="s">
        <v>261</v>
      </c>
      <c r="W16" s="199" t="s">
        <v>262</v>
      </c>
      <c r="X16" s="199" t="s">
        <v>263</v>
      </c>
      <c r="Y16" s="199" t="s">
        <v>264</v>
      </c>
      <c r="Z16" s="199" t="s">
        <v>265</v>
      </c>
      <c r="AA16" s="199" t="s">
        <v>266</v>
      </c>
      <c r="AB16" s="199" t="s">
        <v>267</v>
      </c>
    </row>
    <row r="17" spans="1:28" x14ac:dyDescent="0.25">
      <c r="A17">
        <v>2</v>
      </c>
      <c r="B17" s="201" t="s">
        <v>269</v>
      </c>
      <c r="C17" s="73" t="s">
        <v>65</v>
      </c>
      <c r="D17" s="130" t="s">
        <v>65</v>
      </c>
      <c r="E17" s="130" t="s">
        <v>65</v>
      </c>
      <c r="F17" s="130" t="s">
        <v>65</v>
      </c>
      <c r="G17" s="130" t="s">
        <v>65</v>
      </c>
      <c r="H17" s="130" t="s">
        <v>66</v>
      </c>
      <c r="I17" s="130" t="s">
        <v>66</v>
      </c>
      <c r="J17" s="130" t="s">
        <v>65</v>
      </c>
      <c r="K17" s="131" t="s">
        <v>66</v>
      </c>
      <c r="L17" s="73" t="s">
        <v>65</v>
      </c>
      <c r="M17" s="130" t="s">
        <v>65</v>
      </c>
      <c r="N17" s="130" t="s">
        <v>66</v>
      </c>
      <c r="O17" s="131" t="s">
        <v>67</v>
      </c>
      <c r="P17" s="73" t="s">
        <v>65</v>
      </c>
      <c r="Q17" s="130" t="s">
        <v>65</v>
      </c>
      <c r="R17" s="130" t="s">
        <v>66</v>
      </c>
      <c r="S17" s="130" t="s">
        <v>67</v>
      </c>
      <c r="T17" s="131" t="s">
        <v>67</v>
      </c>
      <c r="U17" s="73" t="s">
        <v>66</v>
      </c>
      <c r="V17" s="130" t="s">
        <v>66</v>
      </c>
      <c r="W17" s="131" t="s">
        <v>67</v>
      </c>
      <c r="X17" s="73" t="s">
        <v>66</v>
      </c>
      <c r="Y17" s="130" t="s">
        <v>66</v>
      </c>
      <c r="Z17" s="130" t="s">
        <v>66</v>
      </c>
      <c r="AA17" s="130" t="s">
        <v>66</v>
      </c>
      <c r="AB17" s="131" t="s">
        <v>67</v>
      </c>
    </row>
    <row r="18" spans="1:28" x14ac:dyDescent="0.25">
      <c r="A18">
        <v>3</v>
      </c>
      <c r="B18" s="201" t="s">
        <v>268</v>
      </c>
      <c r="C18" s="132" t="s">
        <v>172</v>
      </c>
      <c r="D18" s="133" t="s">
        <v>172</v>
      </c>
      <c r="E18" s="133" t="s">
        <v>172</v>
      </c>
      <c r="F18" s="133" t="s">
        <v>172</v>
      </c>
      <c r="G18" s="133" t="s">
        <v>172</v>
      </c>
      <c r="H18" s="133" t="s">
        <v>177</v>
      </c>
      <c r="I18" s="133" t="s">
        <v>178</v>
      </c>
      <c r="J18" s="133" t="s">
        <v>178</v>
      </c>
      <c r="K18" s="134" t="s">
        <v>178</v>
      </c>
      <c r="L18" s="132" t="s">
        <v>178</v>
      </c>
      <c r="M18" s="133" t="s">
        <v>178</v>
      </c>
      <c r="N18" s="133" t="s">
        <v>178</v>
      </c>
      <c r="O18" s="134" t="s">
        <v>178</v>
      </c>
      <c r="P18" s="132" t="s">
        <v>177</v>
      </c>
      <c r="Q18" s="133" t="s">
        <v>177</v>
      </c>
      <c r="R18" s="133" t="s">
        <v>177</v>
      </c>
      <c r="S18" s="133" t="s">
        <v>177</v>
      </c>
      <c r="T18" s="134" t="s">
        <v>177</v>
      </c>
      <c r="U18" s="132" t="s">
        <v>172</v>
      </c>
      <c r="V18" s="133" t="s">
        <v>172</v>
      </c>
      <c r="W18" s="134" t="s">
        <v>172</v>
      </c>
      <c r="X18" s="132" t="s">
        <v>172</v>
      </c>
      <c r="Y18" s="133" t="s">
        <v>178</v>
      </c>
      <c r="Z18" s="133" t="s">
        <v>186</v>
      </c>
      <c r="AA18" s="133" t="s">
        <v>186</v>
      </c>
      <c r="AB18" s="134" t="s">
        <v>178</v>
      </c>
    </row>
    <row r="19" spans="1:28" x14ac:dyDescent="0.25">
      <c r="B19" s="201"/>
      <c r="C19" s="336" t="s">
        <v>45</v>
      </c>
      <c r="D19" s="337"/>
      <c r="E19" s="337"/>
      <c r="F19" s="337"/>
      <c r="G19" s="337"/>
      <c r="H19" s="337"/>
      <c r="I19" s="337"/>
      <c r="J19" s="337"/>
      <c r="K19" s="338"/>
      <c r="L19" s="336" t="s">
        <v>46</v>
      </c>
      <c r="M19" s="337"/>
      <c r="N19" s="337"/>
      <c r="O19" s="338"/>
      <c r="P19" s="336" t="s">
        <v>47</v>
      </c>
      <c r="Q19" s="337"/>
      <c r="R19" s="337"/>
      <c r="S19" s="337"/>
      <c r="T19" s="338"/>
      <c r="U19" s="336" t="s">
        <v>181</v>
      </c>
      <c r="V19" s="337"/>
      <c r="W19" s="338"/>
      <c r="X19" s="336" t="s">
        <v>48</v>
      </c>
      <c r="Y19" s="337"/>
      <c r="Z19" s="337"/>
      <c r="AA19" s="337"/>
      <c r="AB19" s="338"/>
    </row>
    <row r="20" spans="1:28" ht="95.1" customHeight="1" x14ac:dyDescent="0.25">
      <c r="A20">
        <v>4</v>
      </c>
      <c r="B20" s="202" t="str">
        <f>Meldedaten!F6</f>
        <v/>
      </c>
      <c r="C20" s="232" t="s">
        <v>116</v>
      </c>
      <c r="D20" s="233" t="s">
        <v>302</v>
      </c>
      <c r="E20" s="233" t="s">
        <v>164</v>
      </c>
      <c r="F20" s="233" t="s">
        <v>315</v>
      </c>
      <c r="G20" s="233" t="s">
        <v>303</v>
      </c>
      <c r="H20" s="233" t="s">
        <v>304</v>
      </c>
      <c r="I20" s="233" t="s">
        <v>305</v>
      </c>
      <c r="J20" s="233" t="s">
        <v>306</v>
      </c>
      <c r="K20" s="234" t="s">
        <v>307</v>
      </c>
      <c r="L20" s="232" t="s">
        <v>165</v>
      </c>
      <c r="M20" s="233" t="s">
        <v>285</v>
      </c>
      <c r="N20" s="233" t="s">
        <v>308</v>
      </c>
      <c r="O20" s="234" t="s">
        <v>309</v>
      </c>
      <c r="P20" s="232" t="s">
        <v>112</v>
      </c>
      <c r="Q20" s="233" t="s">
        <v>113</v>
      </c>
      <c r="R20" s="233" t="s">
        <v>167</v>
      </c>
      <c r="S20" s="233" t="s">
        <v>114</v>
      </c>
      <c r="T20" s="234" t="s">
        <v>168</v>
      </c>
      <c r="U20" s="232" t="s">
        <v>314</v>
      </c>
      <c r="V20" s="233" t="s">
        <v>166</v>
      </c>
      <c r="W20" s="234" t="s">
        <v>313</v>
      </c>
      <c r="X20" s="232" t="s">
        <v>110</v>
      </c>
      <c r="Y20" s="233" t="s">
        <v>111</v>
      </c>
      <c r="Z20" s="233" t="s">
        <v>310</v>
      </c>
      <c r="AA20" s="233" t="s">
        <v>312</v>
      </c>
      <c r="AB20" s="234" t="s">
        <v>311</v>
      </c>
    </row>
    <row r="21" spans="1:28" ht="29.25" customHeight="1" x14ac:dyDescent="0.25">
      <c r="A21">
        <v>5</v>
      </c>
      <c r="B21" s="203" t="s">
        <v>270</v>
      </c>
      <c r="C21" s="235" t="s">
        <v>271</v>
      </c>
      <c r="D21" s="236" t="s">
        <v>117</v>
      </c>
      <c r="E21" s="236" t="s">
        <v>74</v>
      </c>
      <c r="F21" s="236" t="s">
        <v>294</v>
      </c>
      <c r="G21" s="236" t="s">
        <v>272</v>
      </c>
      <c r="H21" s="236" t="s">
        <v>75</v>
      </c>
      <c r="I21" s="236" t="s">
        <v>118</v>
      </c>
      <c r="J21" s="236" t="s">
        <v>119</v>
      </c>
      <c r="K21" s="237" t="s">
        <v>295</v>
      </c>
      <c r="L21" s="235" t="s">
        <v>76</v>
      </c>
      <c r="M21" s="236" t="s">
        <v>120</v>
      </c>
      <c r="N21" s="236" t="s">
        <v>161</v>
      </c>
      <c r="O21" s="237" t="s">
        <v>77</v>
      </c>
      <c r="P21" s="235" t="s">
        <v>273</v>
      </c>
      <c r="Q21" s="236" t="s">
        <v>274</v>
      </c>
      <c r="R21" s="236" t="s">
        <v>162</v>
      </c>
      <c r="S21" s="236" t="s">
        <v>296</v>
      </c>
      <c r="T21" s="237" t="s">
        <v>297</v>
      </c>
      <c r="U21" s="235" t="s">
        <v>298</v>
      </c>
      <c r="V21" s="236" t="s">
        <v>299</v>
      </c>
      <c r="W21" s="237" t="s">
        <v>275</v>
      </c>
      <c r="X21" s="235" t="s">
        <v>276</v>
      </c>
      <c r="Y21" s="236" t="s">
        <v>78</v>
      </c>
      <c r="Z21" s="236" t="s">
        <v>300</v>
      </c>
      <c r="AA21" s="236" t="s">
        <v>301</v>
      </c>
      <c r="AB21" s="237" t="s">
        <v>163</v>
      </c>
    </row>
    <row r="22" spans="1:28" ht="15" customHeight="1" x14ac:dyDescent="0.25">
      <c r="A22">
        <v>6</v>
      </c>
      <c r="B22" s="203" t="s">
        <v>277</v>
      </c>
      <c r="C22" s="204" t="e">
        <f>C24/(C23*$B$20)</f>
        <v>#VALUE!</v>
      </c>
      <c r="D22" s="238" t="e">
        <f t="shared" ref="D22:AB22" si="1">D24/(D23*$B$20)</f>
        <v>#VALUE!</v>
      </c>
      <c r="E22" s="238" t="e">
        <f t="shared" si="1"/>
        <v>#VALUE!</v>
      </c>
      <c r="F22" s="238" t="e">
        <f t="shared" si="1"/>
        <v>#VALUE!</v>
      </c>
      <c r="G22" s="238" t="e">
        <f t="shared" si="1"/>
        <v>#VALUE!</v>
      </c>
      <c r="H22" s="238" t="e">
        <f t="shared" si="1"/>
        <v>#VALUE!</v>
      </c>
      <c r="I22" s="238" t="e">
        <f t="shared" si="1"/>
        <v>#VALUE!</v>
      </c>
      <c r="J22" s="238" t="e">
        <f t="shared" si="1"/>
        <v>#VALUE!</v>
      </c>
      <c r="K22" s="239" t="e">
        <f t="shared" si="1"/>
        <v>#VALUE!</v>
      </c>
      <c r="L22" s="204" t="e">
        <f t="shared" si="1"/>
        <v>#VALUE!</v>
      </c>
      <c r="M22" s="238" t="e">
        <f t="shared" si="1"/>
        <v>#VALUE!</v>
      </c>
      <c r="N22" s="238" t="e">
        <f t="shared" si="1"/>
        <v>#VALUE!</v>
      </c>
      <c r="O22" s="239" t="e">
        <f t="shared" si="1"/>
        <v>#VALUE!</v>
      </c>
      <c r="P22" s="204" t="e">
        <f t="shared" si="1"/>
        <v>#VALUE!</v>
      </c>
      <c r="Q22" s="238" t="e">
        <f t="shared" si="1"/>
        <v>#VALUE!</v>
      </c>
      <c r="R22" s="238" t="e">
        <f t="shared" si="1"/>
        <v>#VALUE!</v>
      </c>
      <c r="S22" s="238" t="e">
        <f t="shared" si="1"/>
        <v>#VALUE!</v>
      </c>
      <c r="T22" s="239" t="e">
        <f t="shared" si="1"/>
        <v>#VALUE!</v>
      </c>
      <c r="U22" s="204" t="e">
        <f t="shared" si="1"/>
        <v>#VALUE!</v>
      </c>
      <c r="V22" s="238" t="e">
        <f t="shared" si="1"/>
        <v>#VALUE!</v>
      </c>
      <c r="W22" s="239" t="e">
        <f t="shared" si="1"/>
        <v>#VALUE!</v>
      </c>
      <c r="X22" s="204" t="e">
        <f t="shared" si="1"/>
        <v>#VALUE!</v>
      </c>
      <c r="Y22" s="238" t="e">
        <f t="shared" si="1"/>
        <v>#VALUE!</v>
      </c>
      <c r="Z22" s="238" t="e">
        <f t="shared" si="1"/>
        <v>#VALUE!</v>
      </c>
      <c r="AA22" s="238" t="e">
        <f t="shared" si="1"/>
        <v>#VALUE!</v>
      </c>
      <c r="AB22" s="239" t="e">
        <f t="shared" si="1"/>
        <v>#VALUE!</v>
      </c>
    </row>
    <row r="23" spans="1:28" x14ac:dyDescent="0.25">
      <c r="A23">
        <v>7</v>
      </c>
      <c r="B23" s="201" t="s">
        <v>44</v>
      </c>
      <c r="C23" s="205">
        <v>1</v>
      </c>
      <c r="D23" s="206">
        <v>1</v>
      </c>
      <c r="E23" s="206">
        <v>1</v>
      </c>
      <c r="F23" s="206">
        <v>1</v>
      </c>
      <c r="G23" s="206">
        <v>1</v>
      </c>
      <c r="H23" s="206">
        <v>1</v>
      </c>
      <c r="I23" s="206">
        <v>2</v>
      </c>
      <c r="J23" s="206">
        <v>1</v>
      </c>
      <c r="K23" s="207">
        <v>1</v>
      </c>
      <c r="L23" s="205">
        <v>1</v>
      </c>
      <c r="M23" s="206">
        <v>1</v>
      </c>
      <c r="N23" s="206">
        <v>1</v>
      </c>
      <c r="O23" s="207">
        <v>2</v>
      </c>
      <c r="P23" s="205">
        <v>1</v>
      </c>
      <c r="Q23" s="206">
        <v>1</v>
      </c>
      <c r="R23" s="206">
        <v>1</v>
      </c>
      <c r="S23" s="206">
        <v>1</v>
      </c>
      <c r="T23" s="207">
        <v>1</v>
      </c>
      <c r="U23" s="205">
        <v>1</v>
      </c>
      <c r="V23" s="206">
        <v>1</v>
      </c>
      <c r="W23" s="207">
        <v>1</v>
      </c>
      <c r="X23" s="205">
        <v>2</v>
      </c>
      <c r="Y23" s="206">
        <v>1</v>
      </c>
      <c r="Z23" s="206">
        <v>1</v>
      </c>
      <c r="AA23" s="206">
        <v>1</v>
      </c>
      <c r="AB23" s="207">
        <v>2</v>
      </c>
    </row>
    <row r="24" spans="1:28" x14ac:dyDescent="0.25">
      <c r="A24">
        <v>8</v>
      </c>
      <c r="B24" s="201" t="s">
        <v>5</v>
      </c>
      <c r="C24" s="199" t="str">
        <f>Meldedaten!F26</f>
        <v/>
      </c>
      <c r="D24" s="199" t="str">
        <f>Meldedaten!F27</f>
        <v/>
      </c>
      <c r="E24" s="199" t="str">
        <f>Meldedaten!F28</f>
        <v/>
      </c>
      <c r="F24" s="199" t="str">
        <f>Meldedaten!F29</f>
        <v/>
      </c>
      <c r="G24" s="199" t="str">
        <f>Meldedaten!F30</f>
        <v/>
      </c>
      <c r="H24" s="199" t="str">
        <f>Meldedaten!F31</f>
        <v/>
      </c>
      <c r="I24" s="199" t="str">
        <f>Meldedaten!F32</f>
        <v/>
      </c>
      <c r="J24" s="199" t="str">
        <f>Meldedaten!F33</f>
        <v/>
      </c>
      <c r="K24" s="199" t="str">
        <f>Meldedaten!F34</f>
        <v/>
      </c>
      <c r="L24" s="199" t="str">
        <f>Meldedaten!F35</f>
        <v/>
      </c>
      <c r="M24" s="199" t="str">
        <f>Meldedaten!F36</f>
        <v/>
      </c>
      <c r="N24" s="199" t="str">
        <f>Meldedaten!F37</f>
        <v/>
      </c>
      <c r="O24" s="199" t="str">
        <f>Meldedaten!F38</f>
        <v/>
      </c>
      <c r="P24" s="199" t="str">
        <f>Meldedaten!F39</f>
        <v/>
      </c>
      <c r="Q24" s="199" t="str">
        <f>Meldedaten!F40</f>
        <v/>
      </c>
      <c r="R24" s="199" t="str">
        <f>Meldedaten!F41</f>
        <v/>
      </c>
      <c r="S24" s="199" t="str">
        <f>Meldedaten!F42</f>
        <v/>
      </c>
      <c r="T24" s="199" t="str">
        <f>Meldedaten!F43</f>
        <v/>
      </c>
      <c r="U24" s="199" t="str">
        <f>Meldedaten!F44</f>
        <v/>
      </c>
      <c r="V24" s="199" t="str">
        <f>Meldedaten!F45</f>
        <v/>
      </c>
      <c r="W24" s="199" t="str">
        <f>Meldedaten!F46</f>
        <v/>
      </c>
      <c r="X24" s="199" t="str">
        <f>Meldedaten!F47</f>
        <v/>
      </c>
      <c r="Y24" s="199" t="str">
        <f>Meldedaten!F48</f>
        <v/>
      </c>
      <c r="Z24" s="199" t="str">
        <f>Meldedaten!F49</f>
        <v/>
      </c>
      <c r="AA24" s="199" t="str">
        <f>Meldedaten!F50</f>
        <v/>
      </c>
      <c r="AB24" s="199" t="str">
        <f>Meldedaten!F51</f>
        <v/>
      </c>
    </row>
    <row r="25" spans="1:28" x14ac:dyDescent="0.25">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row>
    <row r="27" spans="1:28" x14ac:dyDescent="0.25">
      <c r="C27" s="132" t="s">
        <v>188</v>
      </c>
      <c r="D27" s="133" t="s">
        <v>68</v>
      </c>
      <c r="E27" s="133" t="s">
        <v>69</v>
      </c>
      <c r="F27" s="133" t="s">
        <v>199</v>
      </c>
      <c r="G27" s="133" t="s">
        <v>200</v>
      </c>
      <c r="H27" s="133" t="s">
        <v>70</v>
      </c>
      <c r="I27" s="133" t="s">
        <v>108</v>
      </c>
      <c r="J27" s="133" t="s">
        <v>106</v>
      </c>
      <c r="K27" s="133" t="s">
        <v>107</v>
      </c>
      <c r="L27" s="134" t="s">
        <v>71</v>
      </c>
      <c r="M27" s="132" t="s">
        <v>72</v>
      </c>
      <c r="N27" s="133" t="s">
        <v>157</v>
      </c>
      <c r="O27" s="133" t="s">
        <v>158</v>
      </c>
      <c r="P27" s="133" t="s">
        <v>189</v>
      </c>
      <c r="Q27" s="133" t="s">
        <v>190</v>
      </c>
      <c r="R27" s="134" t="s">
        <v>109</v>
      </c>
      <c r="S27" s="132" t="s">
        <v>191</v>
      </c>
      <c r="T27" s="133" t="s">
        <v>192</v>
      </c>
      <c r="U27" s="133" t="s">
        <v>193</v>
      </c>
      <c r="V27" s="133" t="s">
        <v>194</v>
      </c>
      <c r="W27" s="134" t="s">
        <v>195</v>
      </c>
      <c r="X27" s="132" t="s">
        <v>196</v>
      </c>
      <c r="Y27" s="135" t="s">
        <v>73</v>
      </c>
      <c r="Z27" s="209" t="s">
        <v>197</v>
      </c>
      <c r="AA27" s="210" t="s">
        <v>198</v>
      </c>
      <c r="AB27" s="133" t="s">
        <v>159</v>
      </c>
    </row>
    <row r="28" spans="1:28" ht="24" x14ac:dyDescent="0.25">
      <c r="C28" s="211" t="str">
        <f>C27&amp;CHAR(10)&amp;"AFB "&amp;C17</f>
        <v>1a
AFB I</v>
      </c>
      <c r="D28" s="211" t="str">
        <f t="shared" ref="D28:AB28" si="2">D27&amp;CHAR(10)&amp;"AFB "&amp;D17</f>
        <v>1b
AFB I</v>
      </c>
      <c r="E28" s="211" t="str">
        <f t="shared" si="2"/>
        <v>1c
AFB I</v>
      </c>
      <c r="F28" s="211" t="str">
        <f t="shared" si="2"/>
        <v>1d(1)
AFB I</v>
      </c>
      <c r="G28" s="211" t="str">
        <f t="shared" si="2"/>
        <v>1d(2)
AFB I</v>
      </c>
      <c r="H28" s="211" t="str">
        <f t="shared" si="2"/>
        <v>1e
AFB II</v>
      </c>
      <c r="I28" s="211" t="str">
        <f t="shared" si="2"/>
        <v>1f
AFB II</v>
      </c>
      <c r="J28" s="211" t="str">
        <f t="shared" si="2"/>
        <v>1g(1)
AFB I</v>
      </c>
      <c r="K28" s="211" t="str">
        <f t="shared" si="2"/>
        <v>1g(2)
AFB II</v>
      </c>
      <c r="L28" s="211" t="str">
        <f t="shared" si="2"/>
        <v>2a
AFB I</v>
      </c>
      <c r="M28" s="211" t="str">
        <f t="shared" si="2"/>
        <v>2b
AFB I</v>
      </c>
      <c r="N28" s="211" t="str">
        <f t="shared" si="2"/>
        <v>2c
AFB II</v>
      </c>
      <c r="O28" s="211" t="str">
        <f t="shared" si="2"/>
        <v>2d
AFB III</v>
      </c>
      <c r="P28" s="211" t="str">
        <f t="shared" si="2"/>
        <v>3a-1
AFB I</v>
      </c>
      <c r="Q28" s="211" t="str">
        <f t="shared" si="2"/>
        <v>3a-2
AFB I</v>
      </c>
      <c r="R28" s="211" t="str">
        <f t="shared" si="2"/>
        <v>3b
AFB II</v>
      </c>
      <c r="S28" s="211" t="str">
        <f t="shared" si="2"/>
        <v>3c
AFB III</v>
      </c>
      <c r="T28" s="211" t="str">
        <f t="shared" si="2"/>
        <v>3d
AFB III</v>
      </c>
      <c r="U28" s="211" t="str">
        <f t="shared" si="2"/>
        <v>4a-1
AFB II</v>
      </c>
      <c r="V28" s="211" t="str">
        <f t="shared" si="2"/>
        <v>4a-2
AFB II</v>
      </c>
      <c r="W28" s="211" t="str">
        <f t="shared" si="2"/>
        <v>4b
AFB III</v>
      </c>
      <c r="X28" s="211" t="str">
        <f t="shared" si="2"/>
        <v>5a
AFB II</v>
      </c>
      <c r="Y28" s="211" t="str">
        <f t="shared" si="2"/>
        <v>5b
AFB II</v>
      </c>
      <c r="Z28" s="211" t="str">
        <f t="shared" si="2"/>
        <v>5c-1
AFB II</v>
      </c>
      <c r="AA28" s="211" t="str">
        <f t="shared" si="2"/>
        <v>5c-2
AFB II</v>
      </c>
      <c r="AB28" s="211" t="str">
        <f t="shared" si="2"/>
        <v>5d
AFB III</v>
      </c>
    </row>
    <row r="31" spans="1:28" x14ac:dyDescent="0.25">
      <c r="B31" s="190" t="s">
        <v>278</v>
      </c>
    </row>
    <row r="32" spans="1:28" x14ac:dyDescent="0.25">
      <c r="B32" s="190"/>
      <c r="D32" t="s">
        <v>242</v>
      </c>
      <c r="E32" t="s">
        <v>243</v>
      </c>
      <c r="F32" t="s">
        <v>244</v>
      </c>
      <c r="G32" t="s">
        <v>245</v>
      </c>
      <c r="H32" t="s">
        <v>246</v>
      </c>
      <c r="I32" t="s">
        <v>260</v>
      </c>
      <c r="J32" t="s">
        <v>261</v>
      </c>
      <c r="K32" t="s">
        <v>262</v>
      </c>
      <c r="L32" t="s">
        <v>263</v>
      </c>
    </row>
    <row r="33" spans="2:19" x14ac:dyDescent="0.25">
      <c r="C33" s="323" t="s">
        <v>279</v>
      </c>
      <c r="D33" s="324"/>
      <c r="E33" s="324"/>
      <c r="F33" s="324"/>
      <c r="G33" s="324"/>
      <c r="H33" s="324"/>
      <c r="I33" s="324"/>
      <c r="J33" s="324"/>
      <c r="K33" s="324"/>
      <c r="L33" s="325"/>
      <c r="S33" s="199" t="s">
        <v>172</v>
      </c>
    </row>
    <row r="34" spans="2:19" ht="90.75" x14ac:dyDescent="0.25">
      <c r="B34">
        <v>5</v>
      </c>
      <c r="C34" s="213" t="s">
        <v>280</v>
      </c>
      <c r="D34" s="214" t="s">
        <v>116</v>
      </c>
      <c r="E34" s="214" t="s">
        <v>302</v>
      </c>
      <c r="F34" s="214" t="s">
        <v>164</v>
      </c>
      <c r="G34" s="214" t="s">
        <v>315</v>
      </c>
      <c r="H34" s="214" t="s">
        <v>303</v>
      </c>
      <c r="I34" s="214" t="s">
        <v>314</v>
      </c>
      <c r="J34" s="214" t="s">
        <v>166</v>
      </c>
      <c r="K34" s="214" t="s">
        <v>317</v>
      </c>
      <c r="L34" s="228" t="s">
        <v>110</v>
      </c>
      <c r="R34" s="215" t="s">
        <v>44</v>
      </c>
      <c r="S34" s="199">
        <f>SUMIF($C$18:$AB$18,S33,$C$23:$AB$23)</f>
        <v>10</v>
      </c>
    </row>
    <row r="35" spans="2:19" ht="29.25" customHeight="1" x14ac:dyDescent="0.25">
      <c r="B35">
        <v>6</v>
      </c>
      <c r="C35" s="216" t="s">
        <v>281</v>
      </c>
      <c r="D35" s="214" t="str">
        <f t="shared" ref="D35:L36" si="3">HLOOKUP(D$32,$C$16:$AB$22,$B35,0)</f>
        <v>1a
AFB I</v>
      </c>
      <c r="E35" s="214" t="str">
        <f t="shared" si="3"/>
        <v>1b
AFB I</v>
      </c>
      <c r="F35" s="214" t="str">
        <f t="shared" si="3"/>
        <v>1c
AFB I</v>
      </c>
      <c r="G35" s="214" t="str">
        <f t="shared" si="3"/>
        <v>1d(1)
AFB I</v>
      </c>
      <c r="H35" s="214" t="str">
        <f t="shared" si="3"/>
        <v>1d(2)
AFB I</v>
      </c>
      <c r="I35" s="214" t="str">
        <f t="shared" si="3"/>
        <v>4a-1
AFB II</v>
      </c>
      <c r="J35" s="214" t="str">
        <f t="shared" si="3"/>
        <v>4a-2
AFB II</v>
      </c>
      <c r="K35" s="217" t="str">
        <f t="shared" si="3"/>
        <v>4b
AFB III</v>
      </c>
      <c r="L35" s="228" t="str">
        <f t="shared" si="3"/>
        <v>5a
AFB II</v>
      </c>
      <c r="R35" s="215" t="s">
        <v>5</v>
      </c>
      <c r="S35" s="199">
        <f>SUMIF($C$18:$AB$18,S33,$C$24:$AB$24)</f>
        <v>0</v>
      </c>
    </row>
    <row r="36" spans="2:19" x14ac:dyDescent="0.25">
      <c r="B36">
        <v>7</v>
      </c>
      <c r="C36" s="218" t="e">
        <f>S36</f>
        <v>#VALUE!</v>
      </c>
      <c r="D36" s="219" t="e">
        <f t="shared" si="3"/>
        <v>#VALUE!</v>
      </c>
      <c r="E36" s="219" t="e">
        <f t="shared" si="3"/>
        <v>#VALUE!</v>
      </c>
      <c r="F36" s="219" t="e">
        <f t="shared" si="3"/>
        <v>#VALUE!</v>
      </c>
      <c r="G36" s="219" t="e">
        <f t="shared" si="3"/>
        <v>#VALUE!</v>
      </c>
      <c r="H36" s="219" t="e">
        <f t="shared" si="3"/>
        <v>#VALUE!</v>
      </c>
      <c r="I36" s="219" t="e">
        <f t="shared" si="3"/>
        <v>#VALUE!</v>
      </c>
      <c r="J36" s="219" t="e">
        <f t="shared" si="3"/>
        <v>#VALUE!</v>
      </c>
      <c r="K36" s="220" t="e">
        <f t="shared" si="3"/>
        <v>#VALUE!</v>
      </c>
      <c r="L36" s="229" t="e">
        <f t="shared" si="3"/>
        <v>#VALUE!</v>
      </c>
      <c r="R36" s="215" t="s">
        <v>282</v>
      </c>
      <c r="S36" s="222" t="e">
        <f>S35/(S34*$B$20)</f>
        <v>#VALUE!</v>
      </c>
    </row>
    <row r="39" spans="2:19" x14ac:dyDescent="0.25">
      <c r="D39" t="s">
        <v>248</v>
      </c>
      <c r="E39" t="s">
        <v>249</v>
      </c>
      <c r="F39" t="s">
        <v>250</v>
      </c>
      <c r="G39" t="s">
        <v>251</v>
      </c>
      <c r="H39" t="s">
        <v>252</v>
      </c>
      <c r="I39" t="s">
        <v>253</v>
      </c>
      <c r="J39" t="s">
        <v>254</v>
      </c>
      <c r="K39" t="s">
        <v>264</v>
      </c>
      <c r="L39" t="s">
        <v>267</v>
      </c>
      <c r="M39" s="199"/>
      <c r="N39" s="199"/>
      <c r="O39" s="199"/>
    </row>
    <row r="40" spans="2:19" x14ac:dyDescent="0.25">
      <c r="C40" s="326" t="s">
        <v>283</v>
      </c>
      <c r="D40" s="327"/>
      <c r="E40" s="327"/>
      <c r="F40" s="327"/>
      <c r="G40" s="327"/>
      <c r="H40" s="327"/>
      <c r="I40" s="327"/>
      <c r="J40" s="327"/>
      <c r="K40" s="327"/>
      <c r="L40" s="327"/>
      <c r="M40" s="212"/>
      <c r="N40" s="223"/>
      <c r="O40" s="223"/>
      <c r="S40" s="199" t="s">
        <v>178</v>
      </c>
    </row>
    <row r="41" spans="2:19" ht="79.5" x14ac:dyDescent="0.25">
      <c r="B41">
        <v>5</v>
      </c>
      <c r="C41" s="213" t="s">
        <v>284</v>
      </c>
      <c r="D41" s="214" t="s">
        <v>305</v>
      </c>
      <c r="E41" s="214" t="s">
        <v>306</v>
      </c>
      <c r="F41" s="214" t="s">
        <v>307</v>
      </c>
      <c r="G41" s="214" t="s">
        <v>165</v>
      </c>
      <c r="H41" s="214" t="s">
        <v>285</v>
      </c>
      <c r="I41" s="214" t="s">
        <v>308</v>
      </c>
      <c r="J41" s="214" t="s">
        <v>309</v>
      </c>
      <c r="K41" s="214" t="s">
        <v>111</v>
      </c>
      <c r="L41" s="214" t="s">
        <v>311</v>
      </c>
      <c r="M41" s="224"/>
      <c r="N41" s="225"/>
      <c r="O41" s="225"/>
      <c r="R41" s="215" t="s">
        <v>44</v>
      </c>
      <c r="S41" s="199">
        <f>SUMIF($C$18:$AB$18,S40,$C$23:$AB$23)</f>
        <v>12</v>
      </c>
    </row>
    <row r="42" spans="2:19" ht="24" customHeight="1" x14ac:dyDescent="0.25">
      <c r="B42">
        <v>6</v>
      </c>
      <c r="C42" s="216" t="s">
        <v>281</v>
      </c>
      <c r="D42" s="214" t="str">
        <f t="shared" ref="D42:L43" si="4">HLOOKUP(D$39,$C$16:$AB$22,$B42,0)</f>
        <v>1f
AFB II</v>
      </c>
      <c r="E42" s="214" t="str">
        <f t="shared" si="4"/>
        <v>1g(1)
AFB I</v>
      </c>
      <c r="F42" s="214" t="str">
        <f t="shared" si="4"/>
        <v>1g(2)
AFB II</v>
      </c>
      <c r="G42" s="214" t="str">
        <f t="shared" si="4"/>
        <v>2a
AFB I</v>
      </c>
      <c r="H42" s="214" t="str">
        <f t="shared" si="4"/>
        <v>2b
AFB I</v>
      </c>
      <c r="I42" s="214" t="str">
        <f t="shared" si="4"/>
        <v>2c
AFB II</v>
      </c>
      <c r="J42" s="214" t="str">
        <f t="shared" si="4"/>
        <v>2d
AFB III</v>
      </c>
      <c r="K42" s="214" t="str">
        <f t="shared" si="4"/>
        <v>5b
AFB II</v>
      </c>
      <c r="L42" s="214" t="str">
        <f t="shared" si="4"/>
        <v>5d
AFB III</v>
      </c>
      <c r="M42" s="224"/>
      <c r="N42" s="225"/>
      <c r="O42" s="225"/>
      <c r="R42" s="215" t="s">
        <v>5</v>
      </c>
      <c r="S42" s="199">
        <f>SUMIF($C$18:$AB$18,S40,$C$24:$AB$24)</f>
        <v>0</v>
      </c>
    </row>
    <row r="43" spans="2:19" x14ac:dyDescent="0.25">
      <c r="B43">
        <v>7</v>
      </c>
      <c r="C43" s="218" t="e">
        <f>S43</f>
        <v>#VALUE!</v>
      </c>
      <c r="D43" s="219" t="e">
        <f t="shared" si="4"/>
        <v>#VALUE!</v>
      </c>
      <c r="E43" s="219" t="e">
        <f t="shared" si="4"/>
        <v>#VALUE!</v>
      </c>
      <c r="F43" s="219" t="e">
        <f t="shared" si="4"/>
        <v>#VALUE!</v>
      </c>
      <c r="G43" s="219" t="e">
        <f t="shared" si="4"/>
        <v>#VALUE!</v>
      </c>
      <c r="H43" s="219" t="e">
        <f t="shared" si="4"/>
        <v>#VALUE!</v>
      </c>
      <c r="I43" s="219" t="e">
        <f t="shared" si="4"/>
        <v>#VALUE!</v>
      </c>
      <c r="J43" s="219" t="e">
        <f t="shared" si="4"/>
        <v>#VALUE!</v>
      </c>
      <c r="K43" s="219" t="e">
        <f t="shared" si="4"/>
        <v>#VALUE!</v>
      </c>
      <c r="L43" s="219" t="e">
        <f t="shared" si="4"/>
        <v>#VALUE!</v>
      </c>
      <c r="M43" s="221"/>
      <c r="N43" s="226"/>
      <c r="O43" s="226"/>
      <c r="R43" s="215" t="s">
        <v>282</v>
      </c>
      <c r="S43" s="222" t="e">
        <f>S42/(S41*$B$20)</f>
        <v>#VALUE!</v>
      </c>
    </row>
    <row r="45" spans="2:19" ht="16.5" customHeight="1" x14ac:dyDescent="0.25">
      <c r="D45" s="199"/>
      <c r="E45" s="199"/>
      <c r="F45" s="199"/>
      <c r="G45" s="199"/>
      <c r="H45" s="199"/>
    </row>
    <row r="46" spans="2:19" x14ac:dyDescent="0.25">
      <c r="B46" s="190"/>
      <c r="D46" t="s">
        <v>265</v>
      </c>
      <c r="E46" t="s">
        <v>266</v>
      </c>
      <c r="F46" s="199"/>
      <c r="G46" s="199"/>
      <c r="H46" s="199"/>
      <c r="I46" s="192"/>
      <c r="J46" s="192"/>
      <c r="K46" s="192"/>
      <c r="L46" s="192"/>
    </row>
    <row r="47" spans="2:19" x14ac:dyDescent="0.25">
      <c r="C47" s="328" t="s">
        <v>286</v>
      </c>
      <c r="D47" s="329"/>
      <c r="E47" s="329"/>
      <c r="F47" s="223"/>
      <c r="G47" s="223"/>
      <c r="H47" s="223"/>
      <c r="I47" s="223"/>
      <c r="J47" s="223"/>
      <c r="K47" s="223"/>
      <c r="L47" s="223"/>
      <c r="S47" s="199" t="s">
        <v>186</v>
      </c>
    </row>
    <row r="48" spans="2:19" ht="57" x14ac:dyDescent="0.25">
      <c r="B48">
        <v>5</v>
      </c>
      <c r="C48" s="213" t="s">
        <v>287</v>
      </c>
      <c r="D48" s="214" t="s">
        <v>310</v>
      </c>
      <c r="E48" s="214" t="s">
        <v>312</v>
      </c>
      <c r="F48" s="227"/>
      <c r="G48" s="227"/>
      <c r="H48" s="227"/>
      <c r="I48" s="227"/>
      <c r="J48" s="227"/>
      <c r="K48" s="227"/>
      <c r="L48" s="227"/>
      <c r="R48" s="215" t="s">
        <v>44</v>
      </c>
      <c r="S48" s="199">
        <f>SUMIF($C$18:$AB$18,S47,$C$23:$AB$23)</f>
        <v>2</v>
      </c>
    </row>
    <row r="49" spans="2:19" ht="27" customHeight="1" x14ac:dyDescent="0.25">
      <c r="B49">
        <v>6</v>
      </c>
      <c r="C49" s="216" t="s">
        <v>281</v>
      </c>
      <c r="D49" s="214" t="str">
        <f t="shared" ref="D49:E50" si="5">HLOOKUP(D$46,$C$16:$AB$22,$B49,0)</f>
        <v>5c-1
AFB II</v>
      </c>
      <c r="E49" s="214" t="str">
        <f t="shared" si="5"/>
        <v>5c-2
AFB II</v>
      </c>
      <c r="F49" s="227"/>
      <c r="G49" s="227"/>
      <c r="H49" s="227"/>
      <c r="I49" s="227"/>
      <c r="J49" s="227"/>
      <c r="K49" s="227"/>
      <c r="L49" s="227"/>
      <c r="R49" s="215" t="s">
        <v>5</v>
      </c>
      <c r="S49" s="199">
        <f>SUMIF($C$18:$AB$18,S47,$C$24:$AB$24)</f>
        <v>0</v>
      </c>
    </row>
    <row r="50" spans="2:19" x14ac:dyDescent="0.25">
      <c r="B50">
        <v>7</v>
      </c>
      <c r="C50" s="218" t="e">
        <f>S50</f>
        <v>#VALUE!</v>
      </c>
      <c r="D50" s="219" t="e">
        <f t="shared" si="5"/>
        <v>#VALUE!</v>
      </c>
      <c r="E50" s="219" t="e">
        <f t="shared" si="5"/>
        <v>#VALUE!</v>
      </c>
      <c r="F50" s="226"/>
      <c r="G50" s="226"/>
      <c r="H50" s="226"/>
      <c r="I50" s="226"/>
      <c r="J50" s="226"/>
      <c r="K50" s="226"/>
      <c r="L50" s="226"/>
      <c r="R50" s="215" t="s">
        <v>282</v>
      </c>
      <c r="S50" s="222" t="e">
        <f>S49/(S48*$B$20)</f>
        <v>#VALUE!</v>
      </c>
    </row>
    <row r="53" spans="2:19" x14ac:dyDescent="0.25">
      <c r="B53" s="190"/>
      <c r="D53" t="s">
        <v>247</v>
      </c>
      <c r="E53" t="s">
        <v>255</v>
      </c>
      <c r="F53" t="s">
        <v>256</v>
      </c>
      <c r="G53" t="s">
        <v>257</v>
      </c>
      <c r="H53" t="s">
        <v>258</v>
      </c>
      <c r="I53" t="s">
        <v>259</v>
      </c>
    </row>
    <row r="54" spans="2:19" x14ac:dyDescent="0.25">
      <c r="C54" s="330" t="s">
        <v>288</v>
      </c>
      <c r="D54" s="331"/>
      <c r="E54" s="331"/>
      <c r="F54" s="331"/>
      <c r="G54" s="331"/>
      <c r="H54" s="331"/>
      <c r="I54" s="332"/>
      <c r="S54" t="s">
        <v>177</v>
      </c>
    </row>
    <row r="55" spans="2:19" ht="79.5" x14ac:dyDescent="0.25">
      <c r="B55">
        <v>5</v>
      </c>
      <c r="C55" s="213" t="s">
        <v>289</v>
      </c>
      <c r="D55" s="214" t="s">
        <v>316</v>
      </c>
      <c r="E55" s="214" t="s">
        <v>112</v>
      </c>
      <c r="F55" s="214" t="s">
        <v>113</v>
      </c>
      <c r="G55" s="214" t="s">
        <v>167</v>
      </c>
      <c r="H55" s="214" t="s">
        <v>114</v>
      </c>
      <c r="I55" s="214" t="s">
        <v>168</v>
      </c>
      <c r="R55" s="215" t="s">
        <v>44</v>
      </c>
      <c r="S55" s="199">
        <f>SUMIF($C$18:$AB$18,S54,$C$23:$AB$23)</f>
        <v>6</v>
      </c>
    </row>
    <row r="56" spans="2:19" ht="23.25" x14ac:dyDescent="0.25">
      <c r="B56">
        <v>6</v>
      </c>
      <c r="C56" s="216" t="s">
        <v>281</v>
      </c>
      <c r="D56" s="214" t="str">
        <f t="shared" ref="D56:I57" si="6">HLOOKUP(D$53,$C$16:$AB$22,$B56,0)</f>
        <v>1e
AFB II</v>
      </c>
      <c r="E56" s="214" t="str">
        <f t="shared" si="6"/>
        <v>3a-1
AFB I</v>
      </c>
      <c r="F56" s="214" t="str">
        <f t="shared" si="6"/>
        <v>3a-2
AFB I</v>
      </c>
      <c r="G56" s="214" t="str">
        <f t="shared" si="6"/>
        <v>3b
AFB II</v>
      </c>
      <c r="H56" s="214" t="str">
        <f t="shared" si="6"/>
        <v>3c
AFB III</v>
      </c>
      <c r="I56" s="228" t="str">
        <f t="shared" si="6"/>
        <v>3d
AFB III</v>
      </c>
      <c r="R56" s="215" t="s">
        <v>5</v>
      </c>
      <c r="S56" s="199">
        <f>SUMIF($C$18:$AB$18,S54,$C$24:$AB$24)</f>
        <v>0</v>
      </c>
    </row>
    <row r="57" spans="2:19" x14ac:dyDescent="0.25">
      <c r="B57">
        <v>7</v>
      </c>
      <c r="C57" s="218" t="e">
        <f>S57</f>
        <v>#VALUE!</v>
      </c>
      <c r="D57" s="219" t="e">
        <f t="shared" si="6"/>
        <v>#VALUE!</v>
      </c>
      <c r="E57" s="219" t="e">
        <f t="shared" si="6"/>
        <v>#VALUE!</v>
      </c>
      <c r="F57" s="219" t="e">
        <f t="shared" si="6"/>
        <v>#VALUE!</v>
      </c>
      <c r="G57" s="219" t="e">
        <f t="shared" si="6"/>
        <v>#VALUE!</v>
      </c>
      <c r="H57" s="219" t="e">
        <f t="shared" si="6"/>
        <v>#VALUE!</v>
      </c>
      <c r="I57" s="229" t="e">
        <f t="shared" si="6"/>
        <v>#VALUE!</v>
      </c>
      <c r="R57" s="215" t="s">
        <v>282</v>
      </c>
      <c r="S57" s="222" t="e">
        <f>S56/(S55*$B$20)</f>
        <v>#VALUE!</v>
      </c>
    </row>
    <row r="63" spans="2:19" x14ac:dyDescent="0.25">
      <c r="B63" s="190" t="s">
        <v>290</v>
      </c>
    </row>
    <row r="64" spans="2:19" x14ac:dyDescent="0.25">
      <c r="D64" s="199" t="s">
        <v>65</v>
      </c>
      <c r="E64" s="199" t="s">
        <v>66</v>
      </c>
      <c r="F64" s="199" t="s">
        <v>67</v>
      </c>
    </row>
    <row r="65" spans="3:6" x14ac:dyDescent="0.25">
      <c r="C65" s="215" t="s">
        <v>44</v>
      </c>
      <c r="D65" s="199">
        <f>SUMIF($C$17:$AB$17,D64,$C$23:$AB$23)</f>
        <v>10</v>
      </c>
      <c r="E65" s="199">
        <f>SUMIF($C$17:$AB$17,E64,$C$23:$AB$23)</f>
        <v>13</v>
      </c>
      <c r="F65" s="199">
        <f>SUMIF($C$17:$AB$17,F64,$C$23:$AB$23)</f>
        <v>7</v>
      </c>
    </row>
    <row r="66" spans="3:6" x14ac:dyDescent="0.25">
      <c r="C66" s="215" t="s">
        <v>5</v>
      </c>
      <c r="D66" s="199">
        <f>SUMIF($C$17:$AB$17,D64,$C$24:$AB$24)</f>
        <v>0</v>
      </c>
      <c r="E66" s="199">
        <f>SUMIF($C$17:$AB$17,E64,$C$24:$AB$24)</f>
        <v>0</v>
      </c>
      <c r="F66" s="199">
        <f>SUMIF($C$17:$AB$17,F64,$C$24:$AB$24)</f>
        <v>0</v>
      </c>
    </row>
    <row r="67" spans="3:6" x14ac:dyDescent="0.25">
      <c r="C67" s="215"/>
      <c r="D67" s="199" t="s">
        <v>291</v>
      </c>
      <c r="E67" s="199" t="s">
        <v>292</v>
      </c>
      <c r="F67" s="199" t="s">
        <v>293</v>
      </c>
    </row>
    <row r="68" spans="3:6" x14ac:dyDescent="0.25">
      <c r="C68" s="215" t="s">
        <v>282</v>
      </c>
      <c r="D68" s="222" t="e">
        <f>D66/(D65*$B$20)</f>
        <v>#VALUE!</v>
      </c>
      <c r="E68" s="222" t="e">
        <f t="shared" ref="E68:F68" si="7">E66/(E65*$B$20)</f>
        <v>#VALUE!</v>
      </c>
      <c r="F68" s="222" t="e">
        <f t="shared" si="7"/>
        <v>#VALUE!</v>
      </c>
    </row>
  </sheetData>
  <mergeCells count="12">
    <mergeCell ref="C33:L33"/>
    <mergeCell ref="C40:L40"/>
    <mergeCell ref="C47:E47"/>
    <mergeCell ref="C54:I54"/>
    <mergeCell ref="Z3:AA3"/>
    <mergeCell ref="Z4:AA4"/>
    <mergeCell ref="Z5:AA5"/>
    <mergeCell ref="C19:K19"/>
    <mergeCell ref="L19:O19"/>
    <mergeCell ref="P19:T19"/>
    <mergeCell ref="U19:W19"/>
    <mergeCell ref="X19:AB19"/>
  </mergeCells>
  <conditionalFormatting sqref="C17:AB17">
    <cfRule type="cellIs" dxfId="16" priority="5" operator="equal">
      <formula>"III"</formula>
    </cfRule>
    <cfRule type="cellIs" dxfId="15" priority="6" operator="equal">
      <formula>"II"</formula>
    </cfRule>
    <cfRule type="cellIs" dxfId="14" priority="7" operator="equal">
      <formula>"I"</formula>
    </cfRule>
  </conditionalFormatting>
  <conditionalFormatting sqref="C18:AB18">
    <cfRule type="cellIs" dxfId="13" priority="1" operator="equal">
      <formula>"ZF"</formula>
    </cfRule>
    <cfRule type="cellIs" dxfId="12" priority="2" operator="equal">
      <formula>"RF"</formula>
    </cfRule>
    <cfRule type="cellIs" dxfId="11" priority="3" operator="equal">
      <formula>"DZ"</formula>
    </cfRule>
    <cfRule type="cellIs" dxfId="10" priority="4" operator="equal">
      <formula>"ZG"</formula>
    </cfRule>
  </conditionalFormatting>
  <pageMargins left="0.7" right="0.7" top="0.78740157499999996" bottom="0.78740157499999996"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8"/>
  <sheetViews>
    <sheetView topLeftCell="A16" workbookViewId="0">
      <selection activeCell="B34" sqref="B34"/>
    </sheetView>
  </sheetViews>
  <sheetFormatPr baseColWidth="10" defaultRowHeight="15" x14ac:dyDescent="0.25"/>
  <cols>
    <col min="1" max="1" width="5.28515625" customWidth="1"/>
    <col min="2" max="2" width="25.5703125" customWidth="1"/>
    <col min="3" max="28" width="6.7109375" customWidth="1"/>
    <col min="29" max="31" width="6.42578125" customWidth="1"/>
  </cols>
  <sheetData>
    <row r="1" spans="1:28" ht="15.75" thickBot="1" x14ac:dyDescent="0.3">
      <c r="D1" s="189"/>
      <c r="E1" s="189"/>
      <c r="F1" s="189"/>
      <c r="G1" s="189"/>
    </row>
    <row r="2" spans="1:28" ht="15.75" thickTop="1" x14ac:dyDescent="0.25">
      <c r="D2" s="189"/>
      <c r="E2" s="138"/>
      <c r="F2" s="139"/>
      <c r="N2" s="190" t="s">
        <v>234</v>
      </c>
      <c r="O2" s="190"/>
      <c r="Z2" s="191" t="s">
        <v>235</v>
      </c>
      <c r="AA2" s="191"/>
      <c r="AB2" s="192"/>
    </row>
    <row r="3" spans="1:28" x14ac:dyDescent="0.25">
      <c r="D3" s="189"/>
      <c r="E3" s="140" t="s">
        <v>0</v>
      </c>
      <c r="F3" s="141"/>
      <c r="O3" s="193" t="s">
        <v>226</v>
      </c>
      <c r="Q3" s="1"/>
      <c r="S3" s="191">
        <v>1</v>
      </c>
      <c r="T3" s="191">
        <v>2</v>
      </c>
      <c r="U3" s="191">
        <v>3</v>
      </c>
      <c r="V3" s="191">
        <v>4</v>
      </c>
      <c r="W3" s="191">
        <v>5</v>
      </c>
      <c r="X3" s="191">
        <v>6</v>
      </c>
      <c r="Y3" s="191" t="s">
        <v>236</v>
      </c>
      <c r="Z3" s="333"/>
      <c r="AA3" s="333"/>
      <c r="AB3" s="194"/>
    </row>
    <row r="4" spans="1:28" x14ac:dyDescent="0.25">
      <c r="D4" s="189"/>
      <c r="E4" s="142" t="s">
        <v>1</v>
      </c>
      <c r="F4" s="143" t="s">
        <v>2</v>
      </c>
      <c r="O4" s="195"/>
      <c r="Q4" s="1"/>
      <c r="R4" s="195" t="s">
        <v>237</v>
      </c>
      <c r="S4" s="191">
        <f>IF(Meldedaten!D9="",0,Meldedaten!D9)</f>
        <v>0</v>
      </c>
      <c r="T4" s="191">
        <f>IF(Meldedaten!D10="",0,Meldedaten!D10)</f>
        <v>0</v>
      </c>
      <c r="U4" s="191">
        <f>IF(Meldedaten!D11="",0,Meldedaten!D11)</f>
        <v>0</v>
      </c>
      <c r="V4" s="191">
        <f>IF(Meldedaten!D12="",0,Meldedaten!D12)</f>
        <v>0</v>
      </c>
      <c r="W4" s="191">
        <f>IF(Meldedaten!D13="",0,Meldedaten!D13)</f>
        <v>0</v>
      </c>
      <c r="X4" s="191">
        <f>IF(Meldedaten!D14="",0,Meldedaten!D14)</f>
        <v>0</v>
      </c>
      <c r="Y4" s="191">
        <f>SUM(S4:X4)</f>
        <v>0</v>
      </c>
      <c r="Z4" s="334" t="str">
        <f>IF(Y4=0,"",(S4*$S$3+T4*$T$3+U4*$U$3+V4*$V$3+W4*$W$3+X4*$X$3)/Y4)</f>
        <v/>
      </c>
      <c r="AA4" s="335"/>
      <c r="AB4" s="194"/>
    </row>
    <row r="5" spans="1:28" x14ac:dyDescent="0.25">
      <c r="D5" s="189"/>
      <c r="E5" s="144">
        <v>0</v>
      </c>
      <c r="F5" s="145">
        <v>6</v>
      </c>
      <c r="O5" s="195"/>
      <c r="Q5" s="1"/>
      <c r="R5" s="195" t="s">
        <v>238</v>
      </c>
      <c r="S5" s="191">
        <f>IF(Meldedaten!D18="",0,Meldedaten!D18)</f>
        <v>0</v>
      </c>
      <c r="T5" s="191">
        <f>IF(Meldedaten!D19="",0,Meldedaten!D19)</f>
        <v>0</v>
      </c>
      <c r="U5" s="191">
        <f>IF(Meldedaten!D20="",0,Meldedaten!D20)</f>
        <v>0</v>
      </c>
      <c r="V5" s="191">
        <f>IF(Meldedaten!D21="",0,Meldedaten!D21)</f>
        <v>0</v>
      </c>
      <c r="W5" s="191">
        <f>IF(Meldedaten!D22="",0,Meldedaten!D22)</f>
        <v>0</v>
      </c>
      <c r="X5" s="191">
        <f>IF(Meldedaten!D23="",0,Meldedaten!D23)</f>
        <v>0</v>
      </c>
      <c r="Y5" s="191">
        <f>SUM(S5:X5)</f>
        <v>0</v>
      </c>
      <c r="Z5" s="334" t="str">
        <f>IF(Y5=0,"",(S5*$S$3+T5*$T$3+U5*$U$3+V5*$V$3+W5*$W$3+X5*$X$3)/Y5)</f>
        <v/>
      </c>
      <c r="AA5" s="335"/>
      <c r="AB5" s="194"/>
    </row>
    <row r="6" spans="1:28" x14ac:dyDescent="0.25">
      <c r="D6" s="189"/>
      <c r="E6" s="144">
        <v>6</v>
      </c>
      <c r="F6" s="145">
        <v>5</v>
      </c>
      <c r="O6" s="195"/>
      <c r="Q6" s="1"/>
    </row>
    <row r="7" spans="1:28" x14ac:dyDescent="0.25">
      <c r="D7" s="189"/>
      <c r="E7" s="144">
        <v>12</v>
      </c>
      <c r="F7" s="145">
        <v>4</v>
      </c>
      <c r="O7" s="193" t="s">
        <v>228</v>
      </c>
      <c r="Q7" s="1"/>
      <c r="S7" s="191">
        <v>1</v>
      </c>
      <c r="T7" s="191">
        <v>2</v>
      </c>
      <c r="U7" s="191">
        <v>3</v>
      </c>
      <c r="V7" s="191">
        <v>4</v>
      </c>
      <c r="W7" s="191">
        <v>5</v>
      </c>
      <c r="X7" s="191">
        <v>6</v>
      </c>
    </row>
    <row r="8" spans="1:28" x14ac:dyDescent="0.25">
      <c r="D8" s="189"/>
      <c r="E8" s="144">
        <v>18</v>
      </c>
      <c r="F8" s="145">
        <v>3</v>
      </c>
      <c r="R8" s="195" t="s">
        <v>237</v>
      </c>
      <c r="S8" s="196" t="str">
        <f>IF(S4=0,"—",S4/$Y4)</f>
        <v>—</v>
      </c>
      <c r="T8" s="196" t="str">
        <f t="shared" ref="T8:X9" si="0">IF(T4=0,"—",T4/$Y4)</f>
        <v>—</v>
      </c>
      <c r="U8" s="196" t="str">
        <f t="shared" si="0"/>
        <v>—</v>
      </c>
      <c r="V8" s="196" t="str">
        <f t="shared" si="0"/>
        <v>—</v>
      </c>
      <c r="W8" s="196" t="str">
        <f t="shared" si="0"/>
        <v>—</v>
      </c>
      <c r="X8" s="196" t="str">
        <f t="shared" si="0"/>
        <v>—</v>
      </c>
    </row>
    <row r="9" spans="1:28" x14ac:dyDescent="0.25">
      <c r="D9" s="189"/>
      <c r="E9" s="144">
        <v>23</v>
      </c>
      <c r="F9" s="145">
        <v>2</v>
      </c>
      <c r="R9" s="195" t="s">
        <v>238</v>
      </c>
      <c r="S9" s="196" t="str">
        <f>IF(S5=0,"—",S5/$Y5)</f>
        <v>—</v>
      </c>
      <c r="T9" s="196" t="str">
        <f t="shared" si="0"/>
        <v>—</v>
      </c>
      <c r="U9" s="196" t="str">
        <f t="shared" si="0"/>
        <v>—</v>
      </c>
      <c r="V9" s="196" t="str">
        <f t="shared" si="0"/>
        <v>—</v>
      </c>
      <c r="W9" s="196" t="str">
        <f t="shared" si="0"/>
        <v>—</v>
      </c>
      <c r="X9" s="196" t="str">
        <f t="shared" si="0"/>
        <v>—</v>
      </c>
    </row>
    <row r="10" spans="1:28" ht="15.75" thickBot="1" x14ac:dyDescent="0.3">
      <c r="B10" s="201"/>
      <c r="D10" s="189"/>
      <c r="E10" s="146">
        <v>28</v>
      </c>
      <c r="F10" s="147">
        <v>1</v>
      </c>
    </row>
    <row r="11" spans="1:28" ht="15.75" thickTop="1" x14ac:dyDescent="0.25">
      <c r="D11" s="189"/>
      <c r="E11" s="189"/>
      <c r="F11" s="189"/>
      <c r="G11" s="189"/>
    </row>
    <row r="13" spans="1:28" ht="21" x14ac:dyDescent="0.35">
      <c r="B13" s="190" t="s">
        <v>239</v>
      </c>
      <c r="C13" s="197" t="s">
        <v>318</v>
      </c>
    </row>
    <row r="14" spans="1:28" x14ac:dyDescent="0.25">
      <c r="B14" s="190"/>
    </row>
    <row r="15" spans="1:28" x14ac:dyDescent="0.25">
      <c r="B15" s="198" t="s">
        <v>240</v>
      </c>
      <c r="C15" s="199"/>
      <c r="D15" s="199"/>
      <c r="E15" s="199"/>
      <c r="F15" s="199"/>
      <c r="G15" s="199"/>
      <c r="H15" s="199"/>
      <c r="I15" s="199"/>
      <c r="J15" s="199"/>
      <c r="K15" s="199"/>
      <c r="L15" s="199"/>
      <c r="M15" s="199"/>
      <c r="N15" s="199"/>
      <c r="O15" s="199"/>
      <c r="P15" s="199"/>
      <c r="Q15" s="199"/>
      <c r="R15" s="200"/>
      <c r="S15" s="200"/>
      <c r="T15" s="199"/>
      <c r="U15" s="199"/>
      <c r="V15" s="199"/>
      <c r="W15" s="199"/>
      <c r="X15" s="200"/>
      <c r="Y15" s="200"/>
      <c r="Z15" s="199"/>
      <c r="AA15" s="199"/>
      <c r="AB15" s="199"/>
    </row>
    <row r="16" spans="1:28" x14ac:dyDescent="0.25">
      <c r="A16">
        <v>1</v>
      </c>
      <c r="B16" s="198" t="s">
        <v>241</v>
      </c>
      <c r="C16" s="199" t="s">
        <v>242</v>
      </c>
      <c r="D16" s="199" t="s">
        <v>243</v>
      </c>
      <c r="E16" s="199" t="s">
        <v>244</v>
      </c>
      <c r="F16" s="199" t="s">
        <v>245</v>
      </c>
      <c r="G16" s="199" t="s">
        <v>246</v>
      </c>
      <c r="H16" s="199" t="s">
        <v>247</v>
      </c>
      <c r="I16" s="199" t="s">
        <v>248</v>
      </c>
      <c r="J16" s="199" t="s">
        <v>249</v>
      </c>
      <c r="K16" s="199" t="s">
        <v>250</v>
      </c>
      <c r="L16" s="199" t="s">
        <v>251</v>
      </c>
      <c r="M16" s="199" t="s">
        <v>252</v>
      </c>
      <c r="N16" s="199" t="s">
        <v>253</v>
      </c>
      <c r="O16" s="199" t="s">
        <v>254</v>
      </c>
      <c r="P16" s="199" t="s">
        <v>255</v>
      </c>
      <c r="Q16" s="199" t="s">
        <v>256</v>
      </c>
      <c r="R16" s="199" t="s">
        <v>257</v>
      </c>
      <c r="S16" s="199" t="s">
        <v>258</v>
      </c>
      <c r="T16" s="199" t="s">
        <v>259</v>
      </c>
      <c r="U16" s="199" t="s">
        <v>260</v>
      </c>
      <c r="V16" s="199" t="s">
        <v>261</v>
      </c>
      <c r="W16" s="199" t="s">
        <v>262</v>
      </c>
      <c r="X16" s="199" t="s">
        <v>263</v>
      </c>
      <c r="Y16" s="199" t="s">
        <v>264</v>
      </c>
      <c r="Z16" s="199" t="s">
        <v>265</v>
      </c>
      <c r="AA16" s="199" t="s">
        <v>266</v>
      </c>
      <c r="AB16" s="199" t="s">
        <v>267</v>
      </c>
    </row>
    <row r="17" spans="1:28" x14ac:dyDescent="0.25">
      <c r="A17">
        <v>2</v>
      </c>
      <c r="B17" s="201" t="s">
        <v>269</v>
      </c>
      <c r="C17" s="73" t="s">
        <v>65</v>
      </c>
      <c r="D17" s="130" t="s">
        <v>65</v>
      </c>
      <c r="E17" s="130" t="s">
        <v>65</v>
      </c>
      <c r="F17" s="130" t="s">
        <v>65</v>
      </c>
      <c r="G17" s="130" t="s">
        <v>65</v>
      </c>
      <c r="H17" s="130" t="s">
        <v>66</v>
      </c>
      <c r="I17" s="130" t="s">
        <v>66</v>
      </c>
      <c r="J17" s="130" t="s">
        <v>65</v>
      </c>
      <c r="K17" s="131" t="s">
        <v>66</v>
      </c>
      <c r="L17" s="73" t="s">
        <v>65</v>
      </c>
      <c r="M17" s="130" t="s">
        <v>65</v>
      </c>
      <c r="N17" s="130" t="s">
        <v>66</v>
      </c>
      <c r="O17" s="131" t="s">
        <v>67</v>
      </c>
      <c r="P17" s="73" t="s">
        <v>65</v>
      </c>
      <c r="Q17" s="130" t="s">
        <v>65</v>
      </c>
      <c r="R17" s="130" t="s">
        <v>66</v>
      </c>
      <c r="S17" s="130" t="s">
        <v>67</v>
      </c>
      <c r="T17" s="131" t="s">
        <v>67</v>
      </c>
      <c r="U17" s="73" t="s">
        <v>66</v>
      </c>
      <c r="V17" s="130" t="s">
        <v>66</v>
      </c>
      <c r="W17" s="131" t="s">
        <v>67</v>
      </c>
      <c r="X17" s="73" t="s">
        <v>66</v>
      </c>
      <c r="Y17" s="130" t="s">
        <v>66</v>
      </c>
      <c r="Z17" s="130" t="s">
        <v>66</v>
      </c>
      <c r="AA17" s="130" t="s">
        <v>66</v>
      </c>
      <c r="AB17" s="131" t="s">
        <v>67</v>
      </c>
    </row>
    <row r="18" spans="1:28" x14ac:dyDescent="0.25">
      <c r="A18">
        <v>3</v>
      </c>
      <c r="B18" s="201" t="s">
        <v>268</v>
      </c>
      <c r="C18" s="132" t="s">
        <v>172</v>
      </c>
      <c r="D18" s="133" t="s">
        <v>172</v>
      </c>
      <c r="E18" s="133" t="s">
        <v>172</v>
      </c>
      <c r="F18" s="133" t="s">
        <v>172</v>
      </c>
      <c r="G18" s="133" t="s">
        <v>172</v>
      </c>
      <c r="H18" s="133" t="s">
        <v>177</v>
      </c>
      <c r="I18" s="133" t="s">
        <v>178</v>
      </c>
      <c r="J18" s="133" t="s">
        <v>178</v>
      </c>
      <c r="K18" s="134" t="s">
        <v>178</v>
      </c>
      <c r="L18" s="132" t="s">
        <v>178</v>
      </c>
      <c r="M18" s="133" t="s">
        <v>178</v>
      </c>
      <c r="N18" s="133" t="s">
        <v>178</v>
      </c>
      <c r="O18" s="134" t="s">
        <v>178</v>
      </c>
      <c r="P18" s="132" t="s">
        <v>177</v>
      </c>
      <c r="Q18" s="133" t="s">
        <v>177</v>
      </c>
      <c r="R18" s="133" t="s">
        <v>177</v>
      </c>
      <c r="S18" s="133" t="s">
        <v>177</v>
      </c>
      <c r="T18" s="134" t="s">
        <v>177</v>
      </c>
      <c r="U18" s="132" t="s">
        <v>172</v>
      </c>
      <c r="V18" s="133" t="s">
        <v>172</v>
      </c>
      <c r="W18" s="134" t="s">
        <v>172</v>
      </c>
      <c r="X18" s="132" t="s">
        <v>172</v>
      </c>
      <c r="Y18" s="133" t="s">
        <v>178</v>
      </c>
      <c r="Z18" s="133" t="s">
        <v>186</v>
      </c>
      <c r="AA18" s="133" t="s">
        <v>186</v>
      </c>
      <c r="AB18" s="134" t="s">
        <v>178</v>
      </c>
    </row>
    <row r="19" spans="1:28" x14ac:dyDescent="0.25">
      <c r="B19" s="201"/>
      <c r="C19" s="336" t="s">
        <v>45</v>
      </c>
      <c r="D19" s="337"/>
      <c r="E19" s="337"/>
      <c r="F19" s="337"/>
      <c r="G19" s="337"/>
      <c r="H19" s="337"/>
      <c r="I19" s="337"/>
      <c r="J19" s="337"/>
      <c r="K19" s="338"/>
      <c r="L19" s="336" t="s">
        <v>46</v>
      </c>
      <c r="M19" s="337"/>
      <c r="N19" s="337"/>
      <c r="O19" s="338"/>
      <c r="P19" s="336" t="s">
        <v>47</v>
      </c>
      <c r="Q19" s="337"/>
      <c r="R19" s="337"/>
      <c r="S19" s="337"/>
      <c r="T19" s="338"/>
      <c r="U19" s="336" t="s">
        <v>181</v>
      </c>
      <c r="V19" s="337"/>
      <c r="W19" s="338"/>
      <c r="X19" s="336" t="s">
        <v>48</v>
      </c>
      <c r="Y19" s="337"/>
      <c r="Z19" s="337"/>
      <c r="AA19" s="337"/>
      <c r="AB19" s="338"/>
    </row>
    <row r="20" spans="1:28" ht="95.1" customHeight="1" x14ac:dyDescent="0.25">
      <c r="A20">
        <v>4</v>
      </c>
      <c r="B20" s="202" t="str">
        <f>Meldedaten!D6</f>
        <v/>
      </c>
      <c r="C20" s="232" t="s">
        <v>116</v>
      </c>
      <c r="D20" s="233" t="s">
        <v>302</v>
      </c>
      <c r="E20" s="233" t="s">
        <v>164</v>
      </c>
      <c r="F20" s="233" t="s">
        <v>315</v>
      </c>
      <c r="G20" s="233" t="s">
        <v>303</v>
      </c>
      <c r="H20" s="233" t="s">
        <v>304</v>
      </c>
      <c r="I20" s="233" t="s">
        <v>305</v>
      </c>
      <c r="J20" s="233" t="s">
        <v>306</v>
      </c>
      <c r="K20" s="234" t="s">
        <v>307</v>
      </c>
      <c r="L20" s="232" t="s">
        <v>165</v>
      </c>
      <c r="M20" s="233" t="s">
        <v>285</v>
      </c>
      <c r="N20" s="233" t="s">
        <v>308</v>
      </c>
      <c r="O20" s="234" t="s">
        <v>309</v>
      </c>
      <c r="P20" s="232" t="s">
        <v>112</v>
      </c>
      <c r="Q20" s="233" t="s">
        <v>113</v>
      </c>
      <c r="R20" s="233" t="s">
        <v>167</v>
      </c>
      <c r="S20" s="233" t="s">
        <v>114</v>
      </c>
      <c r="T20" s="234" t="s">
        <v>168</v>
      </c>
      <c r="U20" s="232" t="s">
        <v>314</v>
      </c>
      <c r="V20" s="233" t="s">
        <v>166</v>
      </c>
      <c r="W20" s="234" t="s">
        <v>313</v>
      </c>
      <c r="X20" s="232" t="s">
        <v>110</v>
      </c>
      <c r="Y20" s="233" t="s">
        <v>111</v>
      </c>
      <c r="Z20" s="233" t="s">
        <v>310</v>
      </c>
      <c r="AA20" s="233" t="s">
        <v>312</v>
      </c>
      <c r="AB20" s="234" t="s">
        <v>311</v>
      </c>
    </row>
    <row r="21" spans="1:28" ht="29.25" customHeight="1" x14ac:dyDescent="0.25">
      <c r="A21">
        <v>5</v>
      </c>
      <c r="B21" s="203" t="s">
        <v>270</v>
      </c>
      <c r="C21" s="235" t="s">
        <v>271</v>
      </c>
      <c r="D21" s="236" t="s">
        <v>117</v>
      </c>
      <c r="E21" s="236" t="s">
        <v>74</v>
      </c>
      <c r="F21" s="236" t="s">
        <v>294</v>
      </c>
      <c r="G21" s="236" t="s">
        <v>272</v>
      </c>
      <c r="H21" s="236" t="s">
        <v>75</v>
      </c>
      <c r="I21" s="236" t="s">
        <v>118</v>
      </c>
      <c r="J21" s="236" t="s">
        <v>119</v>
      </c>
      <c r="K21" s="237" t="s">
        <v>295</v>
      </c>
      <c r="L21" s="235" t="s">
        <v>76</v>
      </c>
      <c r="M21" s="236" t="s">
        <v>120</v>
      </c>
      <c r="N21" s="236" t="s">
        <v>161</v>
      </c>
      <c r="O21" s="237" t="s">
        <v>77</v>
      </c>
      <c r="P21" s="235" t="s">
        <v>273</v>
      </c>
      <c r="Q21" s="236" t="s">
        <v>274</v>
      </c>
      <c r="R21" s="236" t="s">
        <v>162</v>
      </c>
      <c r="S21" s="236" t="s">
        <v>296</v>
      </c>
      <c r="T21" s="237" t="s">
        <v>297</v>
      </c>
      <c r="U21" s="235" t="s">
        <v>298</v>
      </c>
      <c r="V21" s="236" t="s">
        <v>299</v>
      </c>
      <c r="W21" s="237" t="s">
        <v>275</v>
      </c>
      <c r="X21" s="235" t="s">
        <v>276</v>
      </c>
      <c r="Y21" s="236" t="s">
        <v>78</v>
      </c>
      <c r="Z21" s="236" t="s">
        <v>300</v>
      </c>
      <c r="AA21" s="236" t="s">
        <v>301</v>
      </c>
      <c r="AB21" s="237" t="s">
        <v>163</v>
      </c>
    </row>
    <row r="22" spans="1:28" ht="15" customHeight="1" x14ac:dyDescent="0.25">
      <c r="A22">
        <v>6</v>
      </c>
      <c r="B22" s="203" t="s">
        <v>277</v>
      </c>
      <c r="C22" s="204" t="e">
        <f>C24/(C23*$B$20)</f>
        <v>#VALUE!</v>
      </c>
      <c r="D22" s="238" t="e">
        <f t="shared" ref="D22:AB22" si="1">D24/(D23*$B$20)</f>
        <v>#VALUE!</v>
      </c>
      <c r="E22" s="238" t="e">
        <f t="shared" si="1"/>
        <v>#VALUE!</v>
      </c>
      <c r="F22" s="238" t="e">
        <f t="shared" si="1"/>
        <v>#VALUE!</v>
      </c>
      <c r="G22" s="238" t="e">
        <f t="shared" si="1"/>
        <v>#VALUE!</v>
      </c>
      <c r="H22" s="238" t="e">
        <f t="shared" si="1"/>
        <v>#VALUE!</v>
      </c>
      <c r="I22" s="238" t="e">
        <f t="shared" si="1"/>
        <v>#VALUE!</v>
      </c>
      <c r="J22" s="238" t="e">
        <f t="shared" si="1"/>
        <v>#VALUE!</v>
      </c>
      <c r="K22" s="239" t="e">
        <f t="shared" si="1"/>
        <v>#VALUE!</v>
      </c>
      <c r="L22" s="204" t="e">
        <f t="shared" si="1"/>
        <v>#VALUE!</v>
      </c>
      <c r="M22" s="238" t="e">
        <f t="shared" si="1"/>
        <v>#VALUE!</v>
      </c>
      <c r="N22" s="238" t="e">
        <f t="shared" si="1"/>
        <v>#VALUE!</v>
      </c>
      <c r="O22" s="239" t="e">
        <f t="shared" si="1"/>
        <v>#VALUE!</v>
      </c>
      <c r="P22" s="204" t="e">
        <f t="shared" si="1"/>
        <v>#VALUE!</v>
      </c>
      <c r="Q22" s="238" t="e">
        <f t="shared" si="1"/>
        <v>#VALUE!</v>
      </c>
      <c r="R22" s="238" t="e">
        <f t="shared" si="1"/>
        <v>#VALUE!</v>
      </c>
      <c r="S22" s="238" t="e">
        <f t="shared" si="1"/>
        <v>#VALUE!</v>
      </c>
      <c r="T22" s="239" t="e">
        <f t="shared" si="1"/>
        <v>#VALUE!</v>
      </c>
      <c r="U22" s="204" t="e">
        <f t="shared" si="1"/>
        <v>#VALUE!</v>
      </c>
      <c r="V22" s="238" t="e">
        <f t="shared" si="1"/>
        <v>#VALUE!</v>
      </c>
      <c r="W22" s="239" t="e">
        <f t="shared" si="1"/>
        <v>#VALUE!</v>
      </c>
      <c r="X22" s="204" t="e">
        <f t="shared" si="1"/>
        <v>#VALUE!</v>
      </c>
      <c r="Y22" s="238" t="e">
        <f t="shared" si="1"/>
        <v>#VALUE!</v>
      </c>
      <c r="Z22" s="238" t="e">
        <f t="shared" si="1"/>
        <v>#VALUE!</v>
      </c>
      <c r="AA22" s="238" t="e">
        <f t="shared" si="1"/>
        <v>#VALUE!</v>
      </c>
      <c r="AB22" s="239" t="e">
        <f t="shared" si="1"/>
        <v>#VALUE!</v>
      </c>
    </row>
    <row r="23" spans="1:28" x14ac:dyDescent="0.25">
      <c r="A23">
        <v>7</v>
      </c>
      <c r="B23" s="201" t="s">
        <v>44</v>
      </c>
      <c r="C23" s="205">
        <v>1</v>
      </c>
      <c r="D23" s="206">
        <v>1</v>
      </c>
      <c r="E23" s="206">
        <v>1</v>
      </c>
      <c r="F23" s="206">
        <v>1</v>
      </c>
      <c r="G23" s="206">
        <v>1</v>
      </c>
      <c r="H23" s="206">
        <v>1</v>
      </c>
      <c r="I23" s="206">
        <v>2</v>
      </c>
      <c r="J23" s="206">
        <v>1</v>
      </c>
      <c r="K23" s="207">
        <v>1</v>
      </c>
      <c r="L23" s="205">
        <v>1</v>
      </c>
      <c r="M23" s="206">
        <v>1</v>
      </c>
      <c r="N23" s="206">
        <v>1</v>
      </c>
      <c r="O23" s="207">
        <v>2</v>
      </c>
      <c r="P23" s="205">
        <v>1</v>
      </c>
      <c r="Q23" s="206">
        <v>1</v>
      </c>
      <c r="R23" s="206">
        <v>1</v>
      </c>
      <c r="S23" s="206">
        <v>1</v>
      </c>
      <c r="T23" s="207">
        <v>1</v>
      </c>
      <c r="U23" s="205">
        <v>1</v>
      </c>
      <c r="V23" s="206">
        <v>1</v>
      </c>
      <c r="W23" s="207">
        <v>1</v>
      </c>
      <c r="X23" s="205">
        <v>2</v>
      </c>
      <c r="Y23" s="206">
        <v>1</v>
      </c>
      <c r="Z23" s="206">
        <v>1</v>
      </c>
      <c r="AA23" s="206">
        <v>1</v>
      </c>
      <c r="AB23" s="207">
        <v>2</v>
      </c>
    </row>
    <row r="24" spans="1:28" x14ac:dyDescent="0.25">
      <c r="A24">
        <v>8</v>
      </c>
      <c r="B24" s="201" t="s">
        <v>5</v>
      </c>
      <c r="C24" s="199" t="str">
        <f>Meldedaten!D26</f>
        <v/>
      </c>
      <c r="D24" s="199" t="str">
        <f>Meldedaten!D27</f>
        <v/>
      </c>
      <c r="E24" s="199" t="str">
        <f>Meldedaten!D28</f>
        <v/>
      </c>
      <c r="F24" s="199" t="str">
        <f>Meldedaten!D29</f>
        <v/>
      </c>
      <c r="G24" s="199" t="str">
        <f>Meldedaten!D30</f>
        <v/>
      </c>
      <c r="H24" s="199" t="str">
        <f>Meldedaten!D31</f>
        <v/>
      </c>
      <c r="I24" s="199" t="str">
        <f>Meldedaten!D32</f>
        <v/>
      </c>
      <c r="J24" s="199" t="str">
        <f>Meldedaten!D33</f>
        <v/>
      </c>
      <c r="K24" s="199" t="str">
        <f>Meldedaten!D34</f>
        <v/>
      </c>
      <c r="L24" s="199" t="str">
        <f>Meldedaten!D35</f>
        <v/>
      </c>
      <c r="M24" s="199" t="str">
        <f>Meldedaten!D36</f>
        <v/>
      </c>
      <c r="N24" s="199" t="str">
        <f>Meldedaten!D37</f>
        <v/>
      </c>
      <c r="O24" s="199" t="str">
        <f>Meldedaten!D38</f>
        <v/>
      </c>
      <c r="P24" s="199" t="str">
        <f>Meldedaten!D39</f>
        <v/>
      </c>
      <c r="Q24" s="199" t="str">
        <f>Meldedaten!D40</f>
        <v/>
      </c>
      <c r="R24" s="199" t="str">
        <f>Meldedaten!D41</f>
        <v/>
      </c>
      <c r="S24" s="199" t="str">
        <f>Meldedaten!D42</f>
        <v/>
      </c>
      <c r="T24" s="199" t="str">
        <f>Meldedaten!D43</f>
        <v/>
      </c>
      <c r="U24" s="199" t="str">
        <f>Meldedaten!D44</f>
        <v/>
      </c>
      <c r="V24" s="199" t="str">
        <f>Meldedaten!D45</f>
        <v/>
      </c>
      <c r="W24" s="199" t="str">
        <f>Meldedaten!D46</f>
        <v/>
      </c>
      <c r="X24" s="199" t="str">
        <f>Meldedaten!D47</f>
        <v/>
      </c>
      <c r="Y24" s="199" t="str">
        <f>Meldedaten!D48</f>
        <v/>
      </c>
      <c r="Z24" s="199" t="str">
        <f>Meldedaten!D49</f>
        <v/>
      </c>
      <c r="AA24" s="199" t="str">
        <f>Meldedaten!D50</f>
        <v/>
      </c>
      <c r="AB24" s="199" t="str">
        <f>Meldedaten!D51</f>
        <v/>
      </c>
    </row>
    <row r="25" spans="1:28" x14ac:dyDescent="0.25">
      <c r="C25" s="208"/>
      <c r="D25" s="208"/>
      <c r="E25" s="208"/>
      <c r="F25" s="208"/>
      <c r="G25" s="208"/>
      <c r="H25" s="208"/>
      <c r="I25" s="208"/>
      <c r="J25" s="208"/>
      <c r="K25" s="208"/>
      <c r="L25" s="208"/>
      <c r="M25" s="208"/>
      <c r="N25" s="208"/>
      <c r="O25" s="208"/>
      <c r="P25" s="208"/>
      <c r="Q25" s="208"/>
      <c r="R25" s="208"/>
      <c r="S25" s="208"/>
      <c r="T25" s="208"/>
      <c r="U25" s="208"/>
      <c r="V25" s="208"/>
      <c r="W25" s="208"/>
      <c r="X25" s="208"/>
      <c r="Y25" s="208"/>
      <c r="Z25" s="208"/>
      <c r="AA25" s="208"/>
      <c r="AB25" s="208"/>
    </row>
    <row r="27" spans="1:28" x14ac:dyDescent="0.25">
      <c r="C27" s="132" t="s">
        <v>188</v>
      </c>
      <c r="D27" s="133" t="s">
        <v>68</v>
      </c>
      <c r="E27" s="133" t="s">
        <v>69</v>
      </c>
      <c r="F27" s="133" t="s">
        <v>199</v>
      </c>
      <c r="G27" s="133" t="s">
        <v>200</v>
      </c>
      <c r="H27" s="133" t="s">
        <v>70</v>
      </c>
      <c r="I27" s="133" t="s">
        <v>108</v>
      </c>
      <c r="J27" s="133" t="s">
        <v>106</v>
      </c>
      <c r="K27" s="133" t="s">
        <v>107</v>
      </c>
      <c r="L27" s="134" t="s">
        <v>71</v>
      </c>
      <c r="M27" s="132" t="s">
        <v>72</v>
      </c>
      <c r="N27" s="133" t="s">
        <v>157</v>
      </c>
      <c r="O27" s="133" t="s">
        <v>158</v>
      </c>
      <c r="P27" s="133" t="s">
        <v>189</v>
      </c>
      <c r="Q27" s="133" t="s">
        <v>190</v>
      </c>
      <c r="R27" s="134" t="s">
        <v>109</v>
      </c>
      <c r="S27" s="132" t="s">
        <v>191</v>
      </c>
      <c r="T27" s="133" t="s">
        <v>192</v>
      </c>
      <c r="U27" s="133" t="s">
        <v>193</v>
      </c>
      <c r="V27" s="133" t="s">
        <v>194</v>
      </c>
      <c r="W27" s="134" t="s">
        <v>195</v>
      </c>
      <c r="X27" s="132" t="s">
        <v>196</v>
      </c>
      <c r="Y27" s="135" t="s">
        <v>73</v>
      </c>
      <c r="Z27" s="209" t="s">
        <v>197</v>
      </c>
      <c r="AA27" s="210" t="s">
        <v>198</v>
      </c>
      <c r="AB27" s="133" t="s">
        <v>159</v>
      </c>
    </row>
    <row r="28" spans="1:28" ht="24" x14ac:dyDescent="0.25">
      <c r="C28" s="211" t="str">
        <f>C27&amp;CHAR(10)&amp;"AFB "&amp;C17</f>
        <v>1a
AFB I</v>
      </c>
      <c r="D28" s="211" t="str">
        <f t="shared" ref="D28:AB28" si="2">D27&amp;CHAR(10)&amp;"AFB "&amp;D17</f>
        <v>1b
AFB I</v>
      </c>
      <c r="E28" s="211" t="str">
        <f t="shared" si="2"/>
        <v>1c
AFB I</v>
      </c>
      <c r="F28" s="211" t="str">
        <f t="shared" si="2"/>
        <v>1d(1)
AFB I</v>
      </c>
      <c r="G28" s="211" t="str">
        <f t="shared" si="2"/>
        <v>1d(2)
AFB I</v>
      </c>
      <c r="H28" s="211" t="str">
        <f t="shared" si="2"/>
        <v>1e
AFB II</v>
      </c>
      <c r="I28" s="211" t="str">
        <f t="shared" si="2"/>
        <v>1f
AFB II</v>
      </c>
      <c r="J28" s="211" t="str">
        <f t="shared" si="2"/>
        <v>1g(1)
AFB I</v>
      </c>
      <c r="K28" s="211" t="str">
        <f t="shared" si="2"/>
        <v>1g(2)
AFB II</v>
      </c>
      <c r="L28" s="211" t="str">
        <f t="shared" si="2"/>
        <v>2a
AFB I</v>
      </c>
      <c r="M28" s="211" t="str">
        <f t="shared" si="2"/>
        <v>2b
AFB I</v>
      </c>
      <c r="N28" s="211" t="str">
        <f t="shared" si="2"/>
        <v>2c
AFB II</v>
      </c>
      <c r="O28" s="211" t="str">
        <f t="shared" si="2"/>
        <v>2d
AFB III</v>
      </c>
      <c r="P28" s="211" t="str">
        <f t="shared" si="2"/>
        <v>3a-1
AFB I</v>
      </c>
      <c r="Q28" s="211" t="str">
        <f t="shared" si="2"/>
        <v>3a-2
AFB I</v>
      </c>
      <c r="R28" s="211" t="str">
        <f t="shared" si="2"/>
        <v>3b
AFB II</v>
      </c>
      <c r="S28" s="211" t="str">
        <f t="shared" si="2"/>
        <v>3c
AFB III</v>
      </c>
      <c r="T28" s="211" t="str">
        <f t="shared" si="2"/>
        <v>3d
AFB III</v>
      </c>
      <c r="U28" s="211" t="str">
        <f t="shared" si="2"/>
        <v>4a-1
AFB II</v>
      </c>
      <c r="V28" s="211" t="str">
        <f t="shared" si="2"/>
        <v>4a-2
AFB II</v>
      </c>
      <c r="W28" s="211" t="str">
        <f t="shared" si="2"/>
        <v>4b
AFB III</v>
      </c>
      <c r="X28" s="211" t="str">
        <f t="shared" si="2"/>
        <v>5a
AFB II</v>
      </c>
      <c r="Y28" s="211" t="str">
        <f t="shared" si="2"/>
        <v>5b
AFB II</v>
      </c>
      <c r="Z28" s="211" t="str">
        <f t="shared" si="2"/>
        <v>5c-1
AFB II</v>
      </c>
      <c r="AA28" s="211" t="str">
        <f t="shared" si="2"/>
        <v>5c-2
AFB II</v>
      </c>
      <c r="AB28" s="211" t="str">
        <f t="shared" si="2"/>
        <v>5d
AFB III</v>
      </c>
    </row>
    <row r="31" spans="1:28" x14ac:dyDescent="0.25">
      <c r="B31" s="190" t="s">
        <v>278</v>
      </c>
    </row>
    <row r="32" spans="1:28" x14ac:dyDescent="0.25">
      <c r="B32" s="190"/>
      <c r="D32" t="s">
        <v>242</v>
      </c>
      <c r="E32" t="s">
        <v>243</v>
      </c>
      <c r="F32" t="s">
        <v>244</v>
      </c>
      <c r="G32" t="s">
        <v>245</v>
      </c>
      <c r="H32" t="s">
        <v>246</v>
      </c>
      <c r="I32" t="s">
        <v>260</v>
      </c>
      <c r="J32" t="s">
        <v>261</v>
      </c>
      <c r="K32" t="s">
        <v>262</v>
      </c>
      <c r="L32" t="s">
        <v>263</v>
      </c>
    </row>
    <row r="33" spans="2:19" x14ac:dyDescent="0.25">
      <c r="C33" s="323" t="s">
        <v>279</v>
      </c>
      <c r="D33" s="324"/>
      <c r="E33" s="324"/>
      <c r="F33" s="324"/>
      <c r="G33" s="324"/>
      <c r="H33" s="324"/>
      <c r="I33" s="324"/>
      <c r="J33" s="324"/>
      <c r="K33" s="324"/>
      <c r="L33" s="325"/>
      <c r="S33" s="199" t="s">
        <v>172</v>
      </c>
    </row>
    <row r="34" spans="2:19" ht="90.75" x14ac:dyDescent="0.25">
      <c r="B34">
        <v>5</v>
      </c>
      <c r="C34" s="213" t="s">
        <v>280</v>
      </c>
      <c r="D34" s="214" t="s">
        <v>116</v>
      </c>
      <c r="E34" s="214" t="s">
        <v>302</v>
      </c>
      <c r="F34" s="214" t="s">
        <v>164</v>
      </c>
      <c r="G34" s="214" t="s">
        <v>315</v>
      </c>
      <c r="H34" s="214" t="s">
        <v>303</v>
      </c>
      <c r="I34" s="214" t="s">
        <v>314</v>
      </c>
      <c r="J34" s="214" t="s">
        <v>166</v>
      </c>
      <c r="K34" s="214" t="s">
        <v>317</v>
      </c>
      <c r="L34" s="228" t="s">
        <v>110</v>
      </c>
      <c r="R34" s="215" t="s">
        <v>44</v>
      </c>
      <c r="S34" s="199">
        <f>SUMIF($C$18:$AB$18,S33,$C$23:$AB$23)</f>
        <v>10</v>
      </c>
    </row>
    <row r="35" spans="2:19" ht="29.25" customHeight="1" x14ac:dyDescent="0.25">
      <c r="B35">
        <v>6</v>
      </c>
      <c r="C35" s="216" t="s">
        <v>281</v>
      </c>
      <c r="D35" s="214" t="str">
        <f t="shared" ref="D35:L36" si="3">HLOOKUP(D$32,$C$16:$AB$22,$B35,0)</f>
        <v>1a
AFB I</v>
      </c>
      <c r="E35" s="214" t="str">
        <f t="shared" si="3"/>
        <v>1b
AFB I</v>
      </c>
      <c r="F35" s="214" t="str">
        <f t="shared" si="3"/>
        <v>1c
AFB I</v>
      </c>
      <c r="G35" s="214" t="str">
        <f t="shared" si="3"/>
        <v>1d(1)
AFB I</v>
      </c>
      <c r="H35" s="214" t="str">
        <f t="shared" si="3"/>
        <v>1d(2)
AFB I</v>
      </c>
      <c r="I35" s="214" t="str">
        <f t="shared" si="3"/>
        <v>4a-1
AFB II</v>
      </c>
      <c r="J35" s="214" t="str">
        <f t="shared" si="3"/>
        <v>4a-2
AFB II</v>
      </c>
      <c r="K35" s="217" t="str">
        <f t="shared" si="3"/>
        <v>4b
AFB III</v>
      </c>
      <c r="L35" s="228" t="str">
        <f t="shared" si="3"/>
        <v>5a
AFB II</v>
      </c>
      <c r="R35" s="215" t="s">
        <v>5</v>
      </c>
      <c r="S35" s="199">
        <f>SUMIF($C$18:$AB$18,S33,$C$24:$AB$24)</f>
        <v>0</v>
      </c>
    </row>
    <row r="36" spans="2:19" x14ac:dyDescent="0.25">
      <c r="B36">
        <v>7</v>
      </c>
      <c r="C36" s="218" t="e">
        <f>S36</f>
        <v>#VALUE!</v>
      </c>
      <c r="D36" s="219" t="e">
        <f t="shared" si="3"/>
        <v>#VALUE!</v>
      </c>
      <c r="E36" s="219" t="e">
        <f t="shared" si="3"/>
        <v>#VALUE!</v>
      </c>
      <c r="F36" s="219" t="e">
        <f t="shared" si="3"/>
        <v>#VALUE!</v>
      </c>
      <c r="G36" s="219" t="e">
        <f t="shared" si="3"/>
        <v>#VALUE!</v>
      </c>
      <c r="H36" s="219" t="e">
        <f t="shared" si="3"/>
        <v>#VALUE!</v>
      </c>
      <c r="I36" s="219" t="e">
        <f t="shared" si="3"/>
        <v>#VALUE!</v>
      </c>
      <c r="J36" s="219" t="e">
        <f t="shared" si="3"/>
        <v>#VALUE!</v>
      </c>
      <c r="K36" s="220" t="e">
        <f t="shared" si="3"/>
        <v>#VALUE!</v>
      </c>
      <c r="L36" s="229" t="e">
        <f t="shared" si="3"/>
        <v>#VALUE!</v>
      </c>
      <c r="R36" s="215" t="s">
        <v>282</v>
      </c>
      <c r="S36" s="222" t="e">
        <f>S35/(S34*$B$20)</f>
        <v>#VALUE!</v>
      </c>
    </row>
    <row r="39" spans="2:19" x14ac:dyDescent="0.25">
      <c r="D39" t="s">
        <v>248</v>
      </c>
      <c r="E39" t="s">
        <v>249</v>
      </c>
      <c r="F39" t="s">
        <v>250</v>
      </c>
      <c r="G39" t="s">
        <v>251</v>
      </c>
      <c r="H39" t="s">
        <v>252</v>
      </c>
      <c r="I39" t="s">
        <v>253</v>
      </c>
      <c r="J39" t="s">
        <v>254</v>
      </c>
      <c r="K39" t="s">
        <v>264</v>
      </c>
      <c r="L39" t="s">
        <v>267</v>
      </c>
      <c r="M39" s="199"/>
      <c r="N39" s="199"/>
      <c r="O39" s="199"/>
    </row>
    <row r="40" spans="2:19" x14ac:dyDescent="0.25">
      <c r="C40" s="326" t="s">
        <v>283</v>
      </c>
      <c r="D40" s="327"/>
      <c r="E40" s="327"/>
      <c r="F40" s="327"/>
      <c r="G40" s="327"/>
      <c r="H40" s="327"/>
      <c r="I40" s="327"/>
      <c r="J40" s="327"/>
      <c r="K40" s="327"/>
      <c r="L40" s="327"/>
      <c r="M40" s="212"/>
      <c r="N40" s="223"/>
      <c r="O40" s="223"/>
      <c r="S40" s="199" t="s">
        <v>178</v>
      </c>
    </row>
    <row r="41" spans="2:19" ht="79.5" x14ac:dyDescent="0.25">
      <c r="B41">
        <v>5</v>
      </c>
      <c r="C41" s="213" t="s">
        <v>284</v>
      </c>
      <c r="D41" s="214" t="s">
        <v>305</v>
      </c>
      <c r="E41" s="214" t="s">
        <v>306</v>
      </c>
      <c r="F41" s="214" t="s">
        <v>307</v>
      </c>
      <c r="G41" s="214" t="s">
        <v>165</v>
      </c>
      <c r="H41" s="214" t="s">
        <v>285</v>
      </c>
      <c r="I41" s="214" t="s">
        <v>308</v>
      </c>
      <c r="J41" s="214" t="s">
        <v>309</v>
      </c>
      <c r="K41" s="214" t="s">
        <v>111</v>
      </c>
      <c r="L41" s="214" t="s">
        <v>311</v>
      </c>
      <c r="M41" s="224"/>
      <c r="N41" s="225"/>
      <c r="O41" s="225"/>
      <c r="R41" s="215" t="s">
        <v>44</v>
      </c>
      <c r="S41" s="199">
        <f>SUMIF($C$18:$AB$18,S40,$C$23:$AB$23)</f>
        <v>12</v>
      </c>
    </row>
    <row r="42" spans="2:19" ht="24" customHeight="1" x14ac:dyDescent="0.25">
      <c r="B42">
        <v>6</v>
      </c>
      <c r="C42" s="216" t="s">
        <v>281</v>
      </c>
      <c r="D42" s="214" t="str">
        <f t="shared" ref="D42:L43" si="4">HLOOKUP(D$39,$C$16:$AB$22,$B42,0)</f>
        <v>1f
AFB II</v>
      </c>
      <c r="E42" s="214" t="str">
        <f t="shared" si="4"/>
        <v>1g(1)
AFB I</v>
      </c>
      <c r="F42" s="214" t="str">
        <f t="shared" si="4"/>
        <v>1g(2)
AFB II</v>
      </c>
      <c r="G42" s="214" t="str">
        <f t="shared" si="4"/>
        <v>2a
AFB I</v>
      </c>
      <c r="H42" s="214" t="str">
        <f t="shared" si="4"/>
        <v>2b
AFB I</v>
      </c>
      <c r="I42" s="214" t="str">
        <f t="shared" si="4"/>
        <v>2c
AFB II</v>
      </c>
      <c r="J42" s="214" t="str">
        <f t="shared" si="4"/>
        <v>2d
AFB III</v>
      </c>
      <c r="K42" s="214" t="str">
        <f t="shared" si="4"/>
        <v>5b
AFB II</v>
      </c>
      <c r="L42" s="214" t="str">
        <f t="shared" si="4"/>
        <v>5d
AFB III</v>
      </c>
      <c r="M42" s="224"/>
      <c r="N42" s="225"/>
      <c r="O42" s="225"/>
      <c r="R42" s="215" t="s">
        <v>5</v>
      </c>
      <c r="S42" s="199">
        <f>SUMIF($C$18:$AB$18,S40,$C$24:$AB$24)</f>
        <v>0</v>
      </c>
    </row>
    <row r="43" spans="2:19" x14ac:dyDescent="0.25">
      <c r="B43">
        <v>7</v>
      </c>
      <c r="C43" s="218" t="e">
        <f>S43</f>
        <v>#VALUE!</v>
      </c>
      <c r="D43" s="219" t="e">
        <f t="shared" si="4"/>
        <v>#VALUE!</v>
      </c>
      <c r="E43" s="219" t="e">
        <f t="shared" si="4"/>
        <v>#VALUE!</v>
      </c>
      <c r="F43" s="219" t="e">
        <f t="shared" si="4"/>
        <v>#VALUE!</v>
      </c>
      <c r="G43" s="219" t="e">
        <f t="shared" si="4"/>
        <v>#VALUE!</v>
      </c>
      <c r="H43" s="219" t="e">
        <f t="shared" si="4"/>
        <v>#VALUE!</v>
      </c>
      <c r="I43" s="219" t="e">
        <f t="shared" si="4"/>
        <v>#VALUE!</v>
      </c>
      <c r="J43" s="219" t="e">
        <f t="shared" si="4"/>
        <v>#VALUE!</v>
      </c>
      <c r="K43" s="219" t="e">
        <f t="shared" si="4"/>
        <v>#VALUE!</v>
      </c>
      <c r="L43" s="219" t="e">
        <f t="shared" si="4"/>
        <v>#VALUE!</v>
      </c>
      <c r="M43" s="221"/>
      <c r="N43" s="226"/>
      <c r="O43" s="226"/>
      <c r="R43" s="215" t="s">
        <v>282</v>
      </c>
      <c r="S43" s="222" t="e">
        <f>S42/(S41*$B$20)</f>
        <v>#VALUE!</v>
      </c>
    </row>
    <row r="45" spans="2:19" ht="16.5" customHeight="1" x14ac:dyDescent="0.25">
      <c r="D45" s="199"/>
      <c r="E45" s="199"/>
      <c r="F45" s="199"/>
      <c r="G45" s="199"/>
      <c r="H45" s="199"/>
    </row>
    <row r="46" spans="2:19" x14ac:dyDescent="0.25">
      <c r="B46" s="190"/>
      <c r="D46" t="s">
        <v>265</v>
      </c>
      <c r="E46" t="s">
        <v>266</v>
      </c>
      <c r="F46" s="199"/>
      <c r="G46" s="199"/>
      <c r="H46" s="199"/>
      <c r="I46" s="192"/>
      <c r="J46" s="192"/>
      <c r="K46" s="192"/>
      <c r="L46" s="192"/>
    </row>
    <row r="47" spans="2:19" x14ac:dyDescent="0.25">
      <c r="C47" s="328" t="s">
        <v>286</v>
      </c>
      <c r="D47" s="329"/>
      <c r="E47" s="329"/>
      <c r="F47" s="223"/>
      <c r="G47" s="223"/>
      <c r="H47" s="223"/>
      <c r="I47" s="223"/>
      <c r="J47" s="223"/>
      <c r="K47" s="223"/>
      <c r="L47" s="223"/>
      <c r="S47" s="199" t="s">
        <v>186</v>
      </c>
    </row>
    <row r="48" spans="2:19" ht="57" x14ac:dyDescent="0.25">
      <c r="B48">
        <v>5</v>
      </c>
      <c r="C48" s="213" t="s">
        <v>287</v>
      </c>
      <c r="D48" s="214" t="s">
        <v>310</v>
      </c>
      <c r="E48" s="214" t="s">
        <v>312</v>
      </c>
      <c r="F48" s="227"/>
      <c r="G48" s="227"/>
      <c r="H48" s="227"/>
      <c r="I48" s="227"/>
      <c r="J48" s="227"/>
      <c r="K48" s="227"/>
      <c r="L48" s="227"/>
      <c r="R48" s="215" t="s">
        <v>44</v>
      </c>
      <c r="S48" s="199">
        <f>SUMIF($C$18:$AB$18,S47,$C$23:$AB$23)</f>
        <v>2</v>
      </c>
    </row>
    <row r="49" spans="2:19" ht="27" customHeight="1" x14ac:dyDescent="0.25">
      <c r="B49">
        <v>6</v>
      </c>
      <c r="C49" s="216" t="s">
        <v>281</v>
      </c>
      <c r="D49" s="214" t="str">
        <f t="shared" ref="D49:E50" si="5">HLOOKUP(D$46,$C$16:$AB$22,$B49,0)</f>
        <v>5c-1
AFB II</v>
      </c>
      <c r="E49" s="214" t="str">
        <f t="shared" si="5"/>
        <v>5c-2
AFB II</v>
      </c>
      <c r="F49" s="227"/>
      <c r="G49" s="227"/>
      <c r="H49" s="227"/>
      <c r="I49" s="227"/>
      <c r="J49" s="227"/>
      <c r="K49" s="227"/>
      <c r="L49" s="227"/>
      <c r="R49" s="215" t="s">
        <v>5</v>
      </c>
      <c r="S49" s="199">
        <f>SUMIF($C$18:$AB$18,S47,$C$24:$AB$24)</f>
        <v>0</v>
      </c>
    </row>
    <row r="50" spans="2:19" x14ac:dyDescent="0.25">
      <c r="B50">
        <v>7</v>
      </c>
      <c r="C50" s="218" t="e">
        <f>S50</f>
        <v>#VALUE!</v>
      </c>
      <c r="D50" s="219" t="e">
        <f t="shared" si="5"/>
        <v>#VALUE!</v>
      </c>
      <c r="E50" s="219" t="e">
        <f t="shared" si="5"/>
        <v>#VALUE!</v>
      </c>
      <c r="F50" s="226"/>
      <c r="G50" s="226"/>
      <c r="H50" s="226"/>
      <c r="I50" s="226"/>
      <c r="J50" s="226"/>
      <c r="K50" s="226"/>
      <c r="L50" s="226"/>
      <c r="R50" s="215" t="s">
        <v>282</v>
      </c>
      <c r="S50" s="222" t="e">
        <f>S49/(S48*$B$20)</f>
        <v>#VALUE!</v>
      </c>
    </row>
    <row r="53" spans="2:19" x14ac:dyDescent="0.25">
      <c r="B53" s="190"/>
      <c r="D53" t="s">
        <v>247</v>
      </c>
      <c r="E53" t="s">
        <v>255</v>
      </c>
      <c r="F53" t="s">
        <v>256</v>
      </c>
      <c r="G53" t="s">
        <v>257</v>
      </c>
      <c r="H53" t="s">
        <v>258</v>
      </c>
      <c r="I53" t="s">
        <v>259</v>
      </c>
    </row>
    <row r="54" spans="2:19" x14ac:dyDescent="0.25">
      <c r="C54" s="330" t="s">
        <v>288</v>
      </c>
      <c r="D54" s="331"/>
      <c r="E54" s="331"/>
      <c r="F54" s="331"/>
      <c r="G54" s="331"/>
      <c r="H54" s="331"/>
      <c r="I54" s="332"/>
      <c r="S54" t="s">
        <v>177</v>
      </c>
    </row>
    <row r="55" spans="2:19" ht="79.5" x14ac:dyDescent="0.25">
      <c r="B55">
        <v>5</v>
      </c>
      <c r="C55" s="213" t="s">
        <v>289</v>
      </c>
      <c r="D55" s="214" t="s">
        <v>316</v>
      </c>
      <c r="E55" s="214" t="s">
        <v>112</v>
      </c>
      <c r="F55" s="214" t="s">
        <v>113</v>
      </c>
      <c r="G55" s="214" t="s">
        <v>167</v>
      </c>
      <c r="H55" s="214" t="s">
        <v>114</v>
      </c>
      <c r="I55" s="214" t="s">
        <v>168</v>
      </c>
      <c r="R55" s="215" t="s">
        <v>44</v>
      </c>
      <c r="S55" s="199">
        <f>SUMIF($C$18:$AB$18,S54,$C$23:$AB$23)</f>
        <v>6</v>
      </c>
    </row>
    <row r="56" spans="2:19" ht="23.25" x14ac:dyDescent="0.25">
      <c r="B56">
        <v>6</v>
      </c>
      <c r="C56" s="216" t="s">
        <v>281</v>
      </c>
      <c r="D56" s="214" t="str">
        <f t="shared" ref="D56:I57" si="6">HLOOKUP(D$53,$C$16:$AB$22,$B56,0)</f>
        <v>1e
AFB II</v>
      </c>
      <c r="E56" s="214" t="str">
        <f t="shared" si="6"/>
        <v>3a-1
AFB I</v>
      </c>
      <c r="F56" s="214" t="str">
        <f t="shared" si="6"/>
        <v>3a-2
AFB I</v>
      </c>
      <c r="G56" s="214" t="str">
        <f t="shared" si="6"/>
        <v>3b
AFB II</v>
      </c>
      <c r="H56" s="214" t="str">
        <f t="shared" si="6"/>
        <v>3c
AFB III</v>
      </c>
      <c r="I56" s="228" t="str">
        <f t="shared" si="6"/>
        <v>3d
AFB III</v>
      </c>
      <c r="R56" s="215" t="s">
        <v>5</v>
      </c>
      <c r="S56" s="199">
        <f>SUMIF($C$18:$AB$18,S54,$C$24:$AB$24)</f>
        <v>0</v>
      </c>
    </row>
    <row r="57" spans="2:19" x14ac:dyDescent="0.25">
      <c r="B57">
        <v>7</v>
      </c>
      <c r="C57" s="218" t="e">
        <f>S57</f>
        <v>#VALUE!</v>
      </c>
      <c r="D57" s="219" t="e">
        <f t="shared" si="6"/>
        <v>#VALUE!</v>
      </c>
      <c r="E57" s="219" t="e">
        <f t="shared" si="6"/>
        <v>#VALUE!</v>
      </c>
      <c r="F57" s="219" t="e">
        <f t="shared" si="6"/>
        <v>#VALUE!</v>
      </c>
      <c r="G57" s="219" t="e">
        <f t="shared" si="6"/>
        <v>#VALUE!</v>
      </c>
      <c r="H57" s="219" t="e">
        <f t="shared" si="6"/>
        <v>#VALUE!</v>
      </c>
      <c r="I57" s="229" t="e">
        <f t="shared" si="6"/>
        <v>#VALUE!</v>
      </c>
      <c r="R57" s="215" t="s">
        <v>282</v>
      </c>
      <c r="S57" s="222" t="e">
        <f>S56/(S55*$B$20)</f>
        <v>#VALUE!</v>
      </c>
    </row>
    <row r="63" spans="2:19" x14ac:dyDescent="0.25">
      <c r="B63" s="190" t="s">
        <v>290</v>
      </c>
    </row>
    <row r="64" spans="2:19" x14ac:dyDescent="0.25">
      <c r="D64" s="199" t="s">
        <v>65</v>
      </c>
      <c r="E64" s="199" t="s">
        <v>66</v>
      </c>
      <c r="F64" s="199" t="s">
        <v>67</v>
      </c>
    </row>
    <row r="65" spans="3:6" x14ac:dyDescent="0.25">
      <c r="C65" s="215" t="s">
        <v>44</v>
      </c>
      <c r="D65" s="199">
        <f>SUMIF($C$17:$AB$17,D64,$C$23:$AB$23)</f>
        <v>10</v>
      </c>
      <c r="E65" s="199">
        <f>SUMIF($C$17:$AB$17,E64,$C$23:$AB$23)</f>
        <v>13</v>
      </c>
      <c r="F65" s="199">
        <f>SUMIF($C$17:$AB$17,F64,$C$23:$AB$23)</f>
        <v>7</v>
      </c>
    </row>
    <row r="66" spans="3:6" x14ac:dyDescent="0.25">
      <c r="C66" s="215" t="s">
        <v>5</v>
      </c>
      <c r="D66" s="199">
        <f>SUMIF($C$17:$AB$17,D64,$C$24:$AB$24)</f>
        <v>0</v>
      </c>
      <c r="E66" s="199">
        <f>SUMIF($C$17:$AB$17,E64,$C$24:$AB$24)</f>
        <v>0</v>
      </c>
      <c r="F66" s="199">
        <f>SUMIF($C$17:$AB$17,F64,$C$24:$AB$24)</f>
        <v>0</v>
      </c>
    </row>
    <row r="67" spans="3:6" x14ac:dyDescent="0.25">
      <c r="C67" s="215"/>
      <c r="D67" s="199" t="s">
        <v>291</v>
      </c>
      <c r="E67" s="199" t="s">
        <v>292</v>
      </c>
      <c r="F67" s="199" t="s">
        <v>293</v>
      </c>
    </row>
    <row r="68" spans="3:6" x14ac:dyDescent="0.25">
      <c r="C68" s="215" t="s">
        <v>282</v>
      </c>
      <c r="D68" s="222" t="e">
        <f>D66/(D65*$B$20)</f>
        <v>#VALUE!</v>
      </c>
      <c r="E68" s="222" t="e">
        <f t="shared" ref="E68:F68" si="7">E66/(E65*$B$20)</f>
        <v>#VALUE!</v>
      </c>
      <c r="F68" s="222" t="e">
        <f t="shared" si="7"/>
        <v>#VALUE!</v>
      </c>
    </row>
  </sheetData>
  <mergeCells count="12">
    <mergeCell ref="C33:L33"/>
    <mergeCell ref="C40:L40"/>
    <mergeCell ref="C47:E47"/>
    <mergeCell ref="C54:I54"/>
    <mergeCell ref="Z3:AA3"/>
    <mergeCell ref="Z4:AA4"/>
    <mergeCell ref="Z5:AA5"/>
    <mergeCell ref="C19:K19"/>
    <mergeCell ref="L19:O19"/>
    <mergeCell ref="P19:T19"/>
    <mergeCell ref="U19:W19"/>
    <mergeCell ref="X19:AB19"/>
  </mergeCells>
  <conditionalFormatting sqref="C17:AB17">
    <cfRule type="cellIs" dxfId="9" priority="5" operator="equal">
      <formula>"III"</formula>
    </cfRule>
    <cfRule type="cellIs" dxfId="8" priority="6" operator="equal">
      <formula>"II"</formula>
    </cfRule>
    <cfRule type="cellIs" dxfId="7" priority="7" operator="equal">
      <formula>"I"</formula>
    </cfRule>
  </conditionalFormatting>
  <conditionalFormatting sqref="C18:AB18">
    <cfRule type="cellIs" dxfId="6" priority="1" operator="equal">
      <formula>"ZF"</formula>
    </cfRule>
    <cfRule type="cellIs" dxfId="5" priority="2" operator="equal">
      <formula>"RF"</formula>
    </cfRule>
    <cfRule type="cellIs" dxfId="4" priority="3" operator="equal">
      <formula>"DZ"</formula>
    </cfRule>
    <cfRule type="cellIs" dxfId="3" priority="4" operator="equal">
      <formula>"ZG"</formula>
    </cfRule>
  </conditionalFormatting>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Klasse</vt:lpstr>
      <vt:lpstr>Meldedaten freiw</vt:lpstr>
      <vt:lpstr>Auswertung Klasse</vt:lpstr>
      <vt:lpstr>Meldedaten</vt:lpstr>
      <vt:lpstr>Auswertung Schule</vt:lpstr>
      <vt:lpstr>Anleitung</vt:lpstr>
      <vt:lpstr>K_Dat</vt:lpstr>
      <vt:lpstr>S_Dat</vt:lpstr>
      <vt:lpstr>Klasse!Druckbereich</vt:lpstr>
      <vt:lpstr>Meldedaten!Druckbereich</vt:lpstr>
      <vt:lpstr>'Meldedaten freiw'!Druckbereich</vt:lpstr>
      <vt:lpstr>Meldedaten!Drucktitel</vt:lpstr>
      <vt:lpstr>'Meldedaten freiw'!Drucktitel</vt:lpstr>
    </vt:vector>
  </TitlesOfParts>
  <Company>Landesinstitut für Schulqualität und Lehrerbildung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Bouillon, Oliver</dc:creator>
  <cp:lastModifiedBy>Bouillon, Oliver</cp:lastModifiedBy>
  <cp:lastPrinted>2019-05-08T11:51:01Z</cp:lastPrinted>
  <dcterms:created xsi:type="dcterms:W3CDTF">2017-03-23T11:42:30Z</dcterms:created>
  <dcterms:modified xsi:type="dcterms:W3CDTF">2019-05-15T13:45:44Z</dcterms:modified>
</cp:coreProperties>
</file>