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0" yWindow="150" windowWidth="18915" windowHeight="12015" activeTab="5"/>
  </bookViews>
  <sheets>
    <sheet name="Klasse" sheetId="1" r:id="rId1"/>
    <sheet name="Diagramme Klasse" sheetId="8" r:id="rId2"/>
    <sheet name="Meldedaten (obl)" sheetId="9" state="hidden" r:id="rId3"/>
    <sheet name="Meldedaten" sheetId="6" r:id="rId4"/>
    <sheet name="Diagramme Schule" sheetId="3" r:id="rId5"/>
    <sheet name="Anleitung" sheetId="12" r:id="rId6"/>
    <sheet name="Datenquelle" sheetId="2" state="hidden" r:id="rId7"/>
  </sheets>
  <definedNames>
    <definedName name="_xlnm.Print_Area" localSheetId="0">Klasse!$A$1:$O$45</definedName>
    <definedName name="_xlnm.Print_Area" localSheetId="3">Meldedaten!$A$3:$C$24</definedName>
    <definedName name="_xlnm.Print_Area" localSheetId="2">'Meldedaten (obl)'!$A$3:$C$40</definedName>
    <definedName name="_xlnm.Print_Titles" localSheetId="3">Meldedaten!$3:$4</definedName>
    <definedName name="_xlnm.Print_Titles" localSheetId="2">'Meldedaten (obl)'!$3:$4</definedName>
  </definedNames>
  <calcPr calcId="145621"/>
</workbook>
</file>

<file path=xl/calcChain.xml><?xml version="1.0" encoding="utf-8"?>
<calcChain xmlns="http://schemas.openxmlformats.org/spreadsheetml/2006/main">
  <c r="D42" i="1" l="1"/>
  <c r="E42" i="1"/>
  <c r="F42" i="1"/>
  <c r="G42" i="1"/>
  <c r="H42" i="1"/>
  <c r="I42" i="1"/>
  <c r="J42" i="1"/>
  <c r="C42" i="1"/>
  <c r="C24" i="9" l="1"/>
  <c r="C23" i="9"/>
  <c r="A1" i="8" l="1"/>
  <c r="B3" i="8" l="1"/>
  <c r="C7" i="6" l="1"/>
  <c r="C8" i="6"/>
  <c r="O12" i="1" l="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11"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12" i="1"/>
  <c r="N11" i="1"/>
  <c r="K40" i="1"/>
  <c r="L40" i="1" s="1"/>
  <c r="K39" i="1"/>
  <c r="L39" i="1" s="1"/>
  <c r="K38" i="1"/>
  <c r="L38" i="1" s="1"/>
  <c r="K37" i="1"/>
  <c r="L37" i="1" s="1"/>
  <c r="K36" i="1"/>
  <c r="L36" i="1" s="1"/>
  <c r="K35" i="1"/>
  <c r="L35" i="1" s="1"/>
  <c r="K34" i="1"/>
  <c r="L34" i="1" s="1"/>
  <c r="K33" i="1"/>
  <c r="L33" i="1" s="1"/>
  <c r="K32" i="1"/>
  <c r="L32" i="1" s="1"/>
  <c r="K31" i="1"/>
  <c r="L31" i="1" s="1"/>
  <c r="K30" i="1"/>
  <c r="L30" i="1" s="1"/>
  <c r="K29" i="1"/>
  <c r="L29" i="1" s="1"/>
  <c r="K28" i="1"/>
  <c r="L28" i="1" s="1"/>
  <c r="K27" i="1"/>
  <c r="L27" i="1" s="1"/>
  <c r="K26" i="1"/>
  <c r="L26" i="1" s="1"/>
  <c r="K25" i="1"/>
  <c r="L25" i="1" s="1"/>
  <c r="K24" i="1"/>
  <c r="L24" i="1" s="1"/>
  <c r="K23" i="1"/>
  <c r="L23" i="1" s="1"/>
  <c r="K22" i="1"/>
  <c r="L22" i="1" s="1"/>
  <c r="K21" i="1"/>
  <c r="L21" i="1" s="1"/>
  <c r="K20" i="1"/>
  <c r="L20" i="1" s="1"/>
  <c r="K19" i="1"/>
  <c r="L19" i="1" s="1"/>
  <c r="K18" i="1"/>
  <c r="L18" i="1" s="1"/>
  <c r="K17" i="1"/>
  <c r="L17" i="1" s="1"/>
  <c r="K16" i="1"/>
  <c r="L16" i="1" s="1"/>
  <c r="K15" i="1"/>
  <c r="L15" i="1" s="1"/>
  <c r="K14" i="1"/>
  <c r="L14" i="1" s="1"/>
  <c r="K13" i="1"/>
  <c r="L13" i="1" s="1"/>
  <c r="K12" i="1"/>
  <c r="L12" i="1" s="1"/>
  <c r="K11" i="1"/>
  <c r="L11" i="1" s="1"/>
  <c r="I41" i="1"/>
  <c r="E33" i="9" s="1"/>
  <c r="C33" i="9" s="1"/>
  <c r="H18" i="2" l="1"/>
  <c r="E17" i="6"/>
  <c r="C17" i="6" s="1"/>
  <c r="S18" i="2" s="1"/>
  <c r="O41" i="1"/>
  <c r="N41" i="1"/>
  <c r="E14" i="9"/>
  <c r="C14" i="9" s="1"/>
  <c r="E13" i="9"/>
  <c r="C13" i="9" s="1"/>
  <c r="E12" i="9"/>
  <c r="C12" i="9" s="1"/>
  <c r="E11" i="9"/>
  <c r="C11" i="9" s="1"/>
  <c r="E10" i="9"/>
  <c r="C10" i="9" s="1"/>
  <c r="E9" i="9"/>
  <c r="C9" i="9" s="1"/>
  <c r="K9" i="1"/>
  <c r="B3" i="3" l="1"/>
  <c r="D41" i="1"/>
  <c r="E27" i="9" s="1"/>
  <c r="C27" i="9" s="1"/>
  <c r="E41" i="1"/>
  <c r="E28" i="9" s="1"/>
  <c r="C28" i="9" s="1"/>
  <c r="F41" i="1"/>
  <c r="E30" i="9" s="1"/>
  <c r="C30" i="9" s="1"/>
  <c r="G41" i="1"/>
  <c r="E31" i="9" s="1"/>
  <c r="C31" i="9" s="1"/>
  <c r="H41" i="1"/>
  <c r="E32" i="9" s="1"/>
  <c r="C32" i="9" s="1"/>
  <c r="J41" i="1"/>
  <c r="E34" i="9" s="1"/>
  <c r="C34" i="9" s="1"/>
  <c r="C41" i="1"/>
  <c r="E26" i="9" s="1"/>
  <c r="C26" i="9" s="1"/>
  <c r="I18" i="2" l="1"/>
  <c r="G26" i="2" s="1"/>
  <c r="E18" i="6"/>
  <c r="C18" i="6" s="1"/>
  <c r="T18" i="2" s="1"/>
  <c r="R26" i="2" s="1"/>
  <c r="G18" i="2"/>
  <c r="E16" i="6"/>
  <c r="C16" i="6" s="1"/>
  <c r="R18" i="2" s="1"/>
  <c r="F18" i="2"/>
  <c r="E15" i="6"/>
  <c r="C15" i="6" s="1"/>
  <c r="Q18" i="2" s="1"/>
  <c r="E18" i="2"/>
  <c r="E14" i="6"/>
  <c r="C14" i="6" s="1"/>
  <c r="P18" i="2" s="1"/>
  <c r="D18" i="2"/>
  <c r="E12" i="6"/>
  <c r="C12" i="6" s="1"/>
  <c r="O18" i="2" s="1"/>
  <c r="C18" i="2"/>
  <c r="E11" i="6"/>
  <c r="C11" i="6" s="1"/>
  <c r="N18" i="2" s="1"/>
  <c r="B18" i="2"/>
  <c r="E10" i="6"/>
  <c r="C10" i="6" s="1"/>
  <c r="M18" i="2" s="1"/>
  <c r="I3" i="1"/>
  <c r="G45" i="1"/>
  <c r="E21" i="9" s="1"/>
  <c r="C21" i="9" s="1"/>
  <c r="E45" i="1"/>
  <c r="E19" i="9" s="1"/>
  <c r="C19" i="9" s="1"/>
  <c r="C45" i="1"/>
  <c r="E17" i="9" s="1"/>
  <c r="C17" i="9" s="1"/>
  <c r="H45" i="1"/>
  <c r="E22" i="9" s="1"/>
  <c r="C22" i="9" s="1"/>
  <c r="F45" i="1"/>
  <c r="E20" i="9" s="1"/>
  <c r="C20" i="9" s="1"/>
  <c r="D45" i="1"/>
  <c r="E18" i="9" s="1"/>
  <c r="C18" i="9" s="1"/>
  <c r="E6" i="6" l="1"/>
  <c r="C6" i="6" s="1"/>
  <c r="M11" i="2" s="1"/>
  <c r="E6" i="9"/>
  <c r="G6" i="9" s="1"/>
  <c r="C6" i="9" s="1"/>
  <c r="D26" i="2"/>
  <c r="D27" i="2" s="1"/>
  <c r="E29" i="2" s="1"/>
  <c r="I45" i="1"/>
  <c r="O26" i="2"/>
  <c r="O42" i="1"/>
  <c r="G27" i="2"/>
  <c r="E33" i="2" s="1"/>
  <c r="N42" i="1"/>
  <c r="G19" i="2"/>
  <c r="E32" i="2" s="1"/>
  <c r="I19" i="2"/>
  <c r="H19" i="2"/>
  <c r="C19" i="2"/>
  <c r="B19" i="2"/>
  <c r="F19" i="2"/>
  <c r="E31" i="2" s="1"/>
  <c r="E19" i="2"/>
  <c r="E30" i="2" s="1"/>
  <c r="D19" i="2"/>
  <c r="R27" i="2" l="1"/>
  <c r="P33" i="2" s="1"/>
  <c r="O19" i="2"/>
  <c r="Q19" i="2"/>
  <c r="P31" i="2" s="1"/>
  <c r="S19" i="2"/>
  <c r="M19" i="2"/>
  <c r="N19" i="2"/>
  <c r="P19" i="2"/>
  <c r="P30" i="2" s="1"/>
  <c r="R19" i="2"/>
  <c r="P32" i="2" s="1"/>
  <c r="T19" i="2"/>
  <c r="O27" i="2"/>
  <c r="P29" i="2" s="1"/>
</calcChain>
</file>

<file path=xl/sharedStrings.xml><?xml version="1.0" encoding="utf-8"?>
<sst xmlns="http://schemas.openxmlformats.org/spreadsheetml/2006/main" count="191" uniqueCount="99">
  <si>
    <t xml:space="preserve">Klasse: </t>
  </si>
  <si>
    <t>Nr.</t>
  </si>
  <si>
    <t>Name</t>
  </si>
  <si>
    <t>erreichte BE</t>
  </si>
  <si>
    <t>Erfüllungsprozentsätze</t>
  </si>
  <si>
    <t>Note</t>
  </si>
  <si>
    <t>Anzahl Note ZKA</t>
  </si>
  <si>
    <t>erreichbare BE</t>
  </si>
  <si>
    <t>EFP</t>
  </si>
  <si>
    <t>erreichte Punkte</t>
  </si>
  <si>
    <t>Kompetenzbereiche</t>
  </si>
  <si>
    <t>Anzahl der Teilnehmer:</t>
  </si>
  <si>
    <t>Zentrale Klassenarbeit Schuljahrgang 6 - Englisch - Sekundarschule (30.05.2017)</t>
  </si>
  <si>
    <t>Teil B</t>
  </si>
  <si>
    <t>A I</t>
  </si>
  <si>
    <t>A II</t>
  </si>
  <si>
    <t>The Isle of Wight</t>
  </si>
  <si>
    <t>A III</t>
  </si>
  <si>
    <t>Places</t>
  </si>
  <si>
    <t>Teil A: 
Listening Comprehension</t>
  </si>
  <si>
    <t>B I</t>
  </si>
  <si>
    <t>An exciting afternoon</t>
  </si>
  <si>
    <t>B II</t>
  </si>
  <si>
    <t>Sports</t>
  </si>
  <si>
    <t>B III</t>
  </si>
  <si>
    <t>Holiday dialogue</t>
  </si>
  <si>
    <t>B IV</t>
  </si>
  <si>
    <t>Reading</t>
  </si>
  <si>
    <t>Mediation</t>
  </si>
  <si>
    <t>Language in use</t>
  </si>
  <si>
    <t>Writing</t>
  </si>
  <si>
    <t>Note ZKA</t>
  </si>
  <si>
    <t>Summe BE</t>
  </si>
  <si>
    <t>Summe BE Teil A</t>
  </si>
  <si>
    <t>My last holidays
Inhalt</t>
  </si>
  <si>
    <t>My last holidays
Sprachqualität</t>
  </si>
  <si>
    <t>Holiday 
dialogue</t>
  </si>
  <si>
    <t>Listening Comprehension</t>
  </si>
  <si>
    <t>Summe BE Teil B</t>
  </si>
  <si>
    <t xml:space="preserve">
Teil B</t>
  </si>
  <si>
    <t xml:space="preserve"> </t>
  </si>
  <si>
    <t xml:space="preserve">Hier haben Sie die Möglichkeit zu einer kurzen verbalen Einschätzung </t>
  </si>
  <si>
    <r>
      <t xml:space="preserve">Das Anforderungsniveau war                              zu niedrig  </t>
    </r>
    <r>
      <rPr>
        <sz val="11"/>
        <color theme="1"/>
        <rFont val="Wingdings"/>
        <charset val="2"/>
      </rPr>
      <t xml:space="preserve">o o o o o </t>
    </r>
    <r>
      <rPr>
        <sz val="11"/>
        <color theme="1"/>
        <rFont val="Calibri"/>
        <family val="2"/>
        <scheme val="minor"/>
      </rPr>
      <t>zu hoch</t>
    </r>
  </si>
  <si>
    <t>*Die Einschätzung zum Anforderungsniveau und mögliche verbale Einschätzungen bitte online ergänzen.</t>
  </si>
  <si>
    <t>Hinweise durch die Lehrkräfte*</t>
  </si>
  <si>
    <r>
      <t xml:space="preserve">Ergebnisse der Aufgaben
</t>
    </r>
    <r>
      <rPr>
        <b/>
        <sz val="10"/>
        <color theme="1"/>
        <rFont val="Calibri"/>
        <family val="2"/>
        <scheme val="minor"/>
      </rPr>
      <t>(Einzutragen ist jeweils die Summe der erreichten Bewertungseinheiten aller Teilnehmer der Schule)</t>
    </r>
  </si>
  <si>
    <t>2.</t>
  </si>
  <si>
    <t>Klassenarbeitsnote 6</t>
  </si>
  <si>
    <t>Klassenarbeitsnote 5</t>
  </si>
  <si>
    <t>Klassenarbeitsnote 4</t>
  </si>
  <si>
    <t>Klassenarbeitsnote 3</t>
  </si>
  <si>
    <t>Klassenarbeitsnote 2</t>
  </si>
  <si>
    <t>Klassenarbeitsnote 1</t>
  </si>
  <si>
    <t/>
  </si>
  <si>
    <t>Anzahl der erteilten Noten in der ZKA</t>
  </si>
  <si>
    <t>3.</t>
  </si>
  <si>
    <t>Halbjahresnote 6</t>
  </si>
  <si>
    <t>Halbjahresnote 5</t>
  </si>
  <si>
    <t>Halbjahresnote 4</t>
  </si>
  <si>
    <t>Halbjahresnote 3</t>
  </si>
  <si>
    <t>Halbjahresnote 2</t>
  </si>
  <si>
    <t>Halbjahresnote 1</t>
  </si>
  <si>
    <r>
      <t xml:space="preserve">Anzahl der </t>
    </r>
    <r>
      <rPr>
        <b/>
        <sz val="11"/>
        <rFont val="Calibri"/>
        <family val="2"/>
        <scheme val="minor"/>
      </rPr>
      <t>Teilnehmer</t>
    </r>
    <r>
      <rPr>
        <sz val="11"/>
        <rFont val="Calibri"/>
        <family val="2"/>
        <scheme val="minor"/>
      </rPr>
      <t xml:space="preserve"> der Schule</t>
    </r>
  </si>
  <si>
    <t>Kl. 5</t>
  </si>
  <si>
    <t>Kl. 4</t>
  </si>
  <si>
    <t>Kl. 3</t>
  </si>
  <si>
    <t>Kl. 2</t>
  </si>
  <si>
    <t>diese Kl.</t>
  </si>
  <si>
    <t>Allgemeine Angaben</t>
  </si>
  <si>
    <t>1.</t>
  </si>
  <si>
    <t>ê</t>
  </si>
  <si>
    <t>Um die Rückmeldedaten der Schule zu erzeugen, können in den grün umrandeten Bereich die Ergebnisse weiterer Klassen kopiert werden bzw. von Hand ergänzt werden.
Gelben Bereich einer anderen Datei (Klasse) markieren, kopieren und im grünen Bereich als Werte (Inhalt) einfügen.</t>
  </si>
  <si>
    <t xml:space="preserve">Nachfolgende Daten werden (schulweise, nicht klassenweise) online durch das LISA erfasst.
Durch Eingabe der der Schule zugesandten TAN unter www.evaluation.sachsen-anhalt.de erreichen Sie das entsprechende Formular.
</t>
  </si>
  <si>
    <t>NEBENRECHNUNG</t>
  </si>
  <si>
    <t>Zusammenstellung der rückmelderelevanten Daten</t>
  </si>
  <si>
    <t>Notenschlüssel</t>
  </si>
  <si>
    <t>ab BE</t>
  </si>
  <si>
    <t>ZKA 6 - Englisch - Sekundarschule       Rückmeldedaten</t>
  </si>
  <si>
    <t>Teil A - Listening Comprehension</t>
  </si>
  <si>
    <t>A I • Mat Baxter on air</t>
  </si>
  <si>
    <t>A II • The Isle of Wight</t>
  </si>
  <si>
    <t>A III • Places</t>
  </si>
  <si>
    <t>Anzahl der erteilten Halbjahresnoten der teilnehmende Schüler</t>
  </si>
  <si>
    <t>B I - Reading • An exciting afternoon</t>
  </si>
  <si>
    <t>B II - Mediation • Sports</t>
  </si>
  <si>
    <t>B III - Language in use • Holiday dialogue</t>
  </si>
  <si>
    <t>B IV - Writing • My last holidays - Inhalt</t>
  </si>
  <si>
    <t>B IV - Writing • My last holidays - Sprachqualität</t>
  </si>
  <si>
    <t>Schülerzahl:</t>
  </si>
  <si>
    <t>Zentrale Klassenarbeit Englisch 2017 - Schuljahrgang 6 - Sekundarschule - Schulergebnis</t>
  </si>
  <si>
    <t>4.</t>
  </si>
  <si>
    <t>5.</t>
  </si>
  <si>
    <t>Read-
ing</t>
  </si>
  <si>
    <t>Media-
tion</t>
  </si>
  <si>
    <t>Lang. in use</t>
  </si>
  <si>
    <t>Mittel-
wert</t>
  </si>
  <si>
    <t>Matt Baxter on air</t>
  </si>
  <si>
    <t>Matt Baxter 
on air</t>
  </si>
  <si>
    <t>A I • Matt Baxter on air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</si>
</sst>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b/>
      <sz val="11"/>
      <color theme="1"/>
      <name val="Arial"/>
      <family val="2"/>
    </font>
    <font>
      <b/>
      <sz val="16"/>
      <color theme="1"/>
      <name val="Arial"/>
      <family val="2"/>
    </font>
    <font>
      <sz val="10"/>
      <color theme="1"/>
      <name val="Arial"/>
      <family val="2"/>
    </font>
    <font>
      <b/>
      <sz val="10"/>
      <color theme="1"/>
      <name val="Arial"/>
      <family val="2"/>
    </font>
    <font>
      <sz val="10"/>
      <color theme="1"/>
      <name val="Calibri"/>
      <family val="2"/>
      <scheme val="minor"/>
    </font>
    <font>
      <sz val="10"/>
      <name val="Arial"/>
      <family val="2"/>
    </font>
    <font>
      <sz val="11"/>
      <color rgb="FFFF0000"/>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9"/>
      <color theme="1"/>
      <name val="Calibri"/>
      <family val="2"/>
      <scheme val="minor"/>
    </font>
    <font>
      <b/>
      <sz val="10"/>
      <color theme="1"/>
      <name val="Calibri"/>
      <family val="2"/>
      <scheme val="minor"/>
    </font>
    <font>
      <sz val="11"/>
      <color theme="1"/>
      <name val="Wingdings"/>
      <charset val="2"/>
    </font>
    <font>
      <b/>
      <sz val="9"/>
      <color theme="1"/>
      <name val="Calibri"/>
      <family val="2"/>
      <scheme val="minor"/>
    </font>
    <font>
      <sz val="11"/>
      <name val="Calibri"/>
      <family val="2"/>
      <scheme val="minor"/>
    </font>
    <font>
      <b/>
      <sz val="11"/>
      <name val="Calibri"/>
      <family val="2"/>
      <scheme val="minor"/>
    </font>
    <font>
      <sz val="10"/>
      <name val="Wingdings"/>
      <charset val="2"/>
    </font>
    <font>
      <b/>
      <sz val="12"/>
      <name val="Calibri"/>
      <family val="2"/>
      <scheme val="minor"/>
    </font>
    <font>
      <b/>
      <sz val="9"/>
      <name val="Calibri"/>
      <family val="2"/>
      <scheme val="minor"/>
    </font>
    <font>
      <sz val="10"/>
      <name val="Calibri"/>
      <family val="2"/>
      <scheme val="minor"/>
    </font>
    <font>
      <b/>
      <sz val="16"/>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rgb="FF009900"/>
        <bgColor indexed="64"/>
      </patternFill>
    </fill>
    <fill>
      <patternFill patternType="solid">
        <fgColor theme="9" tint="-0.249977111117893"/>
        <bgColor indexed="64"/>
      </patternFill>
    </fill>
    <fill>
      <patternFill patternType="solid">
        <fgColor theme="2"/>
        <bgColor indexed="64"/>
      </patternFill>
    </fill>
    <fill>
      <patternFill patternType="solid">
        <fgColor theme="8"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style="medium">
        <color rgb="FFFF0000"/>
      </bottom>
      <diagonal/>
    </border>
    <border>
      <left/>
      <right style="thin">
        <color indexed="64"/>
      </right>
      <top/>
      <bottom/>
      <diagonal/>
    </border>
    <border>
      <left/>
      <right/>
      <top style="medium">
        <color rgb="FFFF0000"/>
      </top>
      <bottom/>
      <diagonal/>
    </border>
    <border>
      <left style="thin">
        <color indexed="64"/>
      </left>
      <right style="thin">
        <color indexed="64"/>
      </right>
      <top/>
      <bottom style="thin">
        <color indexed="64"/>
      </bottom>
      <diagonal/>
    </border>
    <border>
      <left style="medium">
        <color rgb="FFFF0000"/>
      </left>
      <right/>
      <top style="medium">
        <color rgb="FFFF0000"/>
      </top>
      <bottom style="thin">
        <color indexed="64"/>
      </bottom>
      <diagonal/>
    </border>
    <border>
      <left style="medium">
        <color rgb="FFFF0000"/>
      </left>
      <right/>
      <top style="thin">
        <color indexed="64"/>
      </top>
      <bottom style="thin">
        <color indexed="64"/>
      </bottom>
      <diagonal/>
    </border>
    <border>
      <left style="medium">
        <color rgb="FFFF0000"/>
      </left>
      <right/>
      <top style="thin">
        <color indexed="64"/>
      </top>
      <bottom style="medium">
        <color rgb="FFFF0000"/>
      </bottom>
      <diagonal/>
    </border>
    <border>
      <left style="thin">
        <color indexed="64"/>
      </left>
      <right/>
      <top style="thin">
        <color indexed="64"/>
      </top>
      <bottom style="medium">
        <color rgb="FFFF0000"/>
      </bottom>
      <diagonal/>
    </border>
    <border>
      <left/>
      <right/>
      <top/>
      <bottom style="thin">
        <color indexed="64"/>
      </bottom>
      <diagonal/>
    </border>
    <border>
      <left/>
      <right/>
      <top style="thin">
        <color indexed="64"/>
      </top>
      <bottom style="medium">
        <color rgb="FFFF0000"/>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indexed="64"/>
      </left>
      <right/>
      <top/>
      <bottom/>
      <diagonal/>
    </border>
    <border>
      <left style="thin">
        <color auto="1"/>
      </left>
      <right style="thick">
        <color rgb="FF00B050"/>
      </right>
      <top style="thin">
        <color auto="1"/>
      </top>
      <bottom style="thick">
        <color rgb="FF00B050"/>
      </bottom>
      <diagonal/>
    </border>
    <border>
      <left style="thin">
        <color auto="1"/>
      </left>
      <right style="thin">
        <color auto="1"/>
      </right>
      <top style="thin">
        <color auto="1"/>
      </top>
      <bottom style="thick">
        <color rgb="FF00B050"/>
      </bottom>
      <diagonal/>
    </border>
    <border>
      <left style="thick">
        <color rgb="FF00B050"/>
      </left>
      <right style="thin">
        <color auto="1"/>
      </right>
      <top style="thin">
        <color auto="1"/>
      </top>
      <bottom style="thick">
        <color rgb="FF00B050"/>
      </bottom>
      <diagonal/>
    </border>
    <border>
      <left style="thick">
        <color rgb="FFFFC000"/>
      </left>
      <right style="thick">
        <color rgb="FFFFC000"/>
      </right>
      <top style="thin">
        <color auto="1"/>
      </top>
      <bottom style="thick">
        <color rgb="FFFFC000"/>
      </bottom>
      <diagonal/>
    </border>
    <border>
      <left style="thin">
        <color auto="1"/>
      </left>
      <right style="thick">
        <color rgb="FF00B050"/>
      </right>
      <top style="thin">
        <color auto="1"/>
      </top>
      <bottom style="thin">
        <color auto="1"/>
      </bottom>
      <diagonal/>
    </border>
    <border>
      <left style="thick">
        <color rgb="FF00B050"/>
      </left>
      <right style="thin">
        <color auto="1"/>
      </right>
      <top style="thin">
        <color auto="1"/>
      </top>
      <bottom style="thin">
        <color auto="1"/>
      </bottom>
      <diagonal/>
    </border>
    <border>
      <left style="thick">
        <color rgb="FFFFC000"/>
      </left>
      <right style="thick">
        <color rgb="FFFFC000"/>
      </right>
      <top style="thin">
        <color auto="1"/>
      </top>
      <bottom style="thin">
        <color auto="1"/>
      </bottom>
      <diagonal/>
    </border>
    <border>
      <left/>
      <right style="thick">
        <color rgb="FF00B050"/>
      </right>
      <top/>
      <bottom style="thin">
        <color auto="1"/>
      </bottom>
      <diagonal/>
    </border>
    <border>
      <left style="thick">
        <color rgb="FF00B050"/>
      </left>
      <right/>
      <top/>
      <bottom style="thin">
        <color auto="1"/>
      </bottom>
      <diagonal/>
    </border>
    <border>
      <left style="thick">
        <color rgb="FFFFC000"/>
      </left>
      <right style="thick">
        <color rgb="FFFFC000"/>
      </right>
      <top/>
      <bottom style="thin">
        <color auto="1"/>
      </bottom>
      <diagonal/>
    </border>
    <border>
      <left/>
      <right style="thick">
        <color rgb="FF00B050"/>
      </right>
      <top/>
      <bottom/>
      <diagonal/>
    </border>
    <border>
      <left style="thick">
        <color rgb="FF00B050"/>
      </left>
      <right/>
      <top/>
      <bottom/>
      <diagonal/>
    </border>
    <border>
      <left style="thick">
        <color rgb="FFFFC000"/>
      </left>
      <right style="thick">
        <color rgb="FFFFC000"/>
      </right>
      <top/>
      <bottom/>
      <diagonal/>
    </border>
    <border>
      <left style="thin">
        <color auto="1"/>
      </left>
      <right style="thick">
        <color rgb="FF00B050"/>
      </right>
      <top style="thick">
        <color rgb="FF00B050"/>
      </top>
      <bottom style="thin">
        <color auto="1"/>
      </bottom>
      <diagonal/>
    </border>
    <border>
      <left style="thin">
        <color auto="1"/>
      </left>
      <right style="thin">
        <color auto="1"/>
      </right>
      <top style="thick">
        <color rgb="FF00B050"/>
      </top>
      <bottom style="thin">
        <color auto="1"/>
      </bottom>
      <diagonal/>
    </border>
    <border>
      <left style="thick">
        <color rgb="FF00B050"/>
      </left>
      <right style="thin">
        <color auto="1"/>
      </right>
      <top style="thick">
        <color rgb="FF00B050"/>
      </top>
      <bottom style="thin">
        <color auto="1"/>
      </bottom>
      <diagonal/>
    </border>
    <border>
      <left style="thick">
        <color rgb="FFFFC000"/>
      </left>
      <right style="thick">
        <color rgb="FFFFC000"/>
      </right>
      <top style="thick">
        <color rgb="FFFFC000"/>
      </top>
      <bottom style="thin">
        <color auto="1"/>
      </bottom>
      <diagonal/>
    </border>
    <border>
      <left/>
      <right style="thick">
        <color rgb="FF00B050"/>
      </right>
      <top/>
      <bottom style="thick">
        <color rgb="FF00B050"/>
      </bottom>
      <diagonal/>
    </border>
    <border>
      <left/>
      <right/>
      <top/>
      <bottom style="thick">
        <color rgb="FF00B050"/>
      </bottom>
      <diagonal/>
    </border>
    <border>
      <left style="thick">
        <color rgb="FF00B050"/>
      </left>
      <right/>
      <top/>
      <bottom style="thick">
        <color rgb="FF00B050"/>
      </bottom>
      <diagonal/>
    </border>
    <border>
      <left/>
      <right/>
      <top/>
      <bottom style="thick">
        <color auto="1"/>
      </bottom>
      <diagonal/>
    </border>
    <border>
      <left/>
      <right style="thick">
        <color rgb="FF00B050"/>
      </right>
      <top style="thick">
        <color rgb="FF00B050"/>
      </top>
      <bottom/>
      <diagonal/>
    </border>
    <border>
      <left/>
      <right/>
      <top style="thick">
        <color rgb="FF00B050"/>
      </top>
      <bottom/>
      <diagonal/>
    </border>
    <border>
      <left style="thick">
        <color rgb="FF00B050"/>
      </left>
      <right/>
      <top style="thick">
        <color rgb="FF00B050"/>
      </top>
      <bottom/>
      <diagonal/>
    </border>
    <border>
      <left style="thick">
        <color theme="9"/>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style="thick">
        <color theme="9"/>
      </right>
      <top/>
      <bottom style="thick">
        <color theme="9"/>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rgb="FFFF0000"/>
      </top>
      <bottom style="thin">
        <color indexed="64"/>
      </bottom>
      <diagonal/>
    </border>
  </borders>
  <cellStyleXfs count="4">
    <xf numFmtId="0" fontId="0" fillId="0" borderId="0"/>
    <xf numFmtId="0" fontId="6" fillId="0" borderId="0"/>
    <xf numFmtId="0" fontId="6" fillId="0" borderId="0"/>
    <xf numFmtId="0" fontId="6" fillId="0" borderId="0"/>
  </cellStyleXfs>
  <cellXfs count="222">
    <xf numFmtId="0" fontId="0" fillId="0" borderId="0" xfId="0"/>
    <xf numFmtId="0" fontId="2" fillId="0" borderId="0" xfId="0" applyFont="1"/>
    <xf numFmtId="0" fontId="4" fillId="0" borderId="1" xfId="0" applyFont="1" applyBorder="1" applyAlignment="1">
      <alignment horizontal="center" vertical="center"/>
    </xf>
    <xf numFmtId="0" fontId="3" fillId="0" borderId="0" xfId="0" applyFont="1"/>
    <xf numFmtId="0" fontId="4" fillId="0" borderId="11" xfId="0" applyFont="1" applyBorder="1" applyAlignment="1">
      <alignment horizontal="right"/>
    </xf>
    <xf numFmtId="0" fontId="4" fillId="0" borderId="0" xfId="0" applyFont="1"/>
    <xf numFmtId="0" fontId="4" fillId="0" borderId="0" xfId="0" applyFont="1" applyAlignment="1">
      <alignment horizontal="right"/>
    </xf>
    <xf numFmtId="0" fontId="4" fillId="0" borderId="0" xfId="0" applyFont="1" applyAlignment="1">
      <alignment horizontal="right" wrapText="1"/>
    </xf>
    <xf numFmtId="0" fontId="0" fillId="0" borderId="0" xfId="0" applyAlignment="1"/>
    <xf numFmtId="0" fontId="4" fillId="0" borderId="11" xfId="0" applyFont="1" applyBorder="1" applyAlignment="1">
      <alignment horizontal="right" wrapText="1"/>
    </xf>
    <xf numFmtId="9" fontId="0" fillId="0" borderId="0" xfId="0" applyNumberFormat="1"/>
    <xf numFmtId="0" fontId="4" fillId="0" borderId="0" xfId="0" applyFont="1" applyFill="1" applyBorder="1" applyAlignment="1">
      <alignment horizontal="center"/>
    </xf>
    <xf numFmtId="9" fontId="4" fillId="0" borderId="0" xfId="0" applyNumberFormat="1" applyFont="1" applyFill="1" applyBorder="1" applyAlignment="1">
      <alignment horizontal="center"/>
    </xf>
    <xf numFmtId="0" fontId="3" fillId="2" borderId="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xf numFmtId="0" fontId="3" fillId="0" borderId="0" xfId="0" applyFont="1" applyFill="1" applyBorder="1"/>
    <xf numFmtId="0" fontId="0" fillId="0" borderId="0" xfId="0" applyFill="1" applyBorder="1"/>
    <xf numFmtId="0" fontId="4" fillId="0" borderId="0" xfId="0" applyFont="1" applyFill="1" applyBorder="1" applyAlignment="1">
      <alignment horizontal="center" textRotation="90" wrapText="1"/>
    </xf>
    <xf numFmtId="0" fontId="4" fillId="0" borderId="0" xfId="0" applyFont="1" applyFill="1" applyBorder="1" applyAlignment="1">
      <alignment horizontal="center" textRotation="90"/>
    </xf>
    <xf numFmtId="0" fontId="3" fillId="0" borderId="0" xfId="0" applyFont="1" applyFill="1" applyBorder="1" applyAlignment="1">
      <alignment horizontal="center"/>
    </xf>
    <xf numFmtId="9" fontId="3" fillId="0" borderId="0" xfId="0" applyNumberFormat="1" applyFont="1" applyFill="1" applyBorder="1" applyAlignment="1">
      <alignment horizontal="center"/>
    </xf>
    <xf numFmtId="9" fontId="0" fillId="0" borderId="0" xfId="0" applyNumberFormat="1" applyFill="1" applyBorder="1" applyAlignment="1">
      <alignment horizontal="center"/>
    </xf>
    <xf numFmtId="0" fontId="1" fillId="0" borderId="0" xfId="0" applyFont="1" applyFill="1" applyBorder="1" applyAlignment="1">
      <alignment horizontal="center" vertical="center"/>
    </xf>
    <xf numFmtId="0" fontId="3" fillId="0" borderId="1" xfId="0" applyFont="1" applyBorder="1" applyAlignment="1">
      <alignment horizontal="center" vertical="center" textRotation="90"/>
    </xf>
    <xf numFmtId="0" fontId="3" fillId="0" borderId="1" xfId="0" applyFont="1" applyBorder="1" applyAlignment="1">
      <alignment horizontal="center" textRotation="90"/>
    </xf>
    <xf numFmtId="0" fontId="3" fillId="4" borderId="1" xfId="0" applyFont="1" applyFill="1" applyBorder="1" applyAlignment="1">
      <alignment horizontal="center" vertical="center"/>
    </xf>
    <xf numFmtId="0" fontId="3" fillId="0" borderId="1" xfId="0" applyFont="1" applyBorder="1" applyAlignment="1">
      <alignment horizontal="center" textRotation="90" wrapText="1"/>
    </xf>
    <xf numFmtId="0" fontId="0" fillId="0" borderId="0" xfId="0" applyFill="1"/>
    <xf numFmtId="0" fontId="3" fillId="0" borderId="0" xfId="0" applyFont="1" applyFill="1" applyBorder="1" applyAlignment="1">
      <alignment horizontal="center" vertical="center"/>
    </xf>
    <xf numFmtId="1" fontId="3" fillId="0" borderId="1" xfId="0" applyNumberFormat="1" applyFont="1" applyBorder="1" applyAlignment="1">
      <alignment horizontal="center"/>
    </xf>
    <xf numFmtId="9" fontId="3" fillId="0" borderId="1" xfId="0" applyNumberFormat="1" applyFont="1" applyFill="1" applyBorder="1" applyAlignment="1">
      <alignment horizontal="center" vertical="center"/>
    </xf>
    <xf numFmtId="0" fontId="3" fillId="0" borderId="4" xfId="0" applyFont="1" applyBorder="1" applyAlignment="1">
      <alignment horizontal="center" textRotation="90" wrapText="1"/>
    </xf>
    <xf numFmtId="0" fontId="3" fillId="2" borderId="4" xfId="0" applyFont="1" applyFill="1" applyBorder="1" applyAlignment="1">
      <alignment horizontal="center" vertical="center"/>
    </xf>
    <xf numFmtId="1" fontId="3" fillId="0" borderId="4" xfId="0" applyNumberFormat="1" applyFont="1" applyBorder="1" applyAlignment="1">
      <alignment horizontal="center"/>
    </xf>
    <xf numFmtId="9" fontId="3" fillId="0" borderId="4" xfId="0" applyNumberFormat="1" applyFont="1" applyFill="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xf>
    <xf numFmtId="0" fontId="0" fillId="0" borderId="0" xfId="0" applyBorder="1"/>
    <xf numFmtId="9" fontId="3" fillId="0" borderId="0" xfId="0" applyNumberFormat="1" applyFont="1" applyBorder="1" applyAlignment="1">
      <alignment horizontal="center"/>
    </xf>
    <xf numFmtId="0" fontId="4" fillId="0" borderId="24"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pplyAlignment="1">
      <alignment horizontal="center"/>
    </xf>
    <xf numFmtId="0" fontId="0" fillId="0" borderId="24" xfId="0" applyBorder="1"/>
    <xf numFmtId="9" fontId="3" fillId="0" borderId="24" xfId="0" applyNumberFormat="1" applyFont="1" applyBorder="1" applyAlignment="1">
      <alignment horizontal="center"/>
    </xf>
    <xf numFmtId="0" fontId="3" fillId="0" borderId="24"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24" xfId="0" applyFont="1" applyBorder="1" applyAlignment="1">
      <alignment horizontal="center" vertical="center" wrapText="1"/>
    </xf>
    <xf numFmtId="0" fontId="4" fillId="0" borderId="5" xfId="0" applyFont="1" applyBorder="1" applyAlignment="1">
      <alignment horizontal="center" vertical="center"/>
    </xf>
    <xf numFmtId="0" fontId="3" fillId="0" borderId="5" xfId="0" applyFont="1" applyBorder="1" applyAlignment="1">
      <alignment horizontal="center" vertical="center"/>
    </xf>
    <xf numFmtId="0" fontId="4" fillId="0" borderId="11" xfId="0" applyFont="1" applyBorder="1" applyAlignment="1">
      <alignment horizontal="center" vertical="center"/>
    </xf>
    <xf numFmtId="0" fontId="3" fillId="0" borderId="11" xfId="0" applyFont="1" applyBorder="1" applyAlignment="1">
      <alignment horizontal="center"/>
    </xf>
    <xf numFmtId="9" fontId="3" fillId="0" borderId="11" xfId="0" applyNumberFormat="1" applyFont="1" applyBorder="1" applyAlignment="1">
      <alignment horizontal="center"/>
    </xf>
    <xf numFmtId="0" fontId="4" fillId="0" borderId="5" xfId="0" applyFont="1" applyFill="1" applyBorder="1" applyAlignment="1">
      <alignment horizontal="center"/>
    </xf>
    <xf numFmtId="1" fontId="4" fillId="0" borderId="5" xfId="0" applyNumberFormat="1" applyFont="1" applyFill="1" applyBorder="1" applyAlignment="1">
      <alignment horizontal="center"/>
    </xf>
    <xf numFmtId="9" fontId="4" fillId="0" borderId="5" xfId="0" applyNumberFormat="1" applyFont="1" applyBorder="1" applyAlignment="1">
      <alignment horizontal="center"/>
    </xf>
    <xf numFmtId="1" fontId="4" fillId="0" borderId="5" xfId="0" applyNumberFormat="1" applyFont="1" applyBorder="1" applyAlignment="1">
      <alignment horizontal="center"/>
    </xf>
    <xf numFmtId="0" fontId="2" fillId="0" borderId="0" xfId="0" applyFont="1" applyBorder="1" applyAlignment="1">
      <alignment horizontal="left"/>
    </xf>
    <xf numFmtId="0" fontId="4" fillId="0" borderId="0" xfId="0" applyFont="1" applyAlignment="1">
      <alignment horizontal="right"/>
    </xf>
    <xf numFmtId="0" fontId="4" fillId="0" borderId="5" xfId="0" applyFont="1" applyBorder="1" applyAlignment="1">
      <alignment horizontal="center" vertical="center"/>
    </xf>
    <xf numFmtId="0" fontId="0" fillId="0" borderId="0" xfId="0" applyFont="1" applyProtection="1">
      <protection hidden="1"/>
    </xf>
    <xf numFmtId="0" fontId="0" fillId="0" borderId="0" xfId="0" applyFont="1" applyAlignment="1" applyProtection="1">
      <alignment wrapText="1"/>
      <protection hidden="1"/>
    </xf>
    <xf numFmtId="0" fontId="0" fillId="0" borderId="0" xfId="0" applyFont="1" applyAlignment="1" applyProtection="1">
      <alignment vertical="top"/>
      <protection hidden="1"/>
    </xf>
    <xf numFmtId="0" fontId="5" fillId="0" borderId="0" xfId="0" applyFont="1" applyFill="1" applyAlignment="1" applyProtection="1">
      <alignment horizontal="left" wrapText="1"/>
      <protection hidden="1"/>
    </xf>
    <xf numFmtId="0" fontId="8" fillId="0" borderId="0" xfId="0" applyFont="1" applyFill="1" applyBorder="1" applyAlignment="1" applyProtection="1">
      <alignment horizontal="left" vertical="top"/>
      <protection hidden="1"/>
    </xf>
    <xf numFmtId="0" fontId="8" fillId="6" borderId="0" xfId="0" applyFont="1" applyFill="1" applyAlignment="1" applyProtection="1">
      <alignment horizontal="right" vertical="top"/>
      <protection hidden="1"/>
    </xf>
    <xf numFmtId="0" fontId="0" fillId="0" borderId="0" xfId="0" applyFont="1" applyFill="1" applyBorder="1" applyProtection="1">
      <protection hidden="1"/>
    </xf>
    <xf numFmtId="0" fontId="0" fillId="5" borderId="25" xfId="0" applyFont="1" applyFill="1" applyBorder="1" applyAlignment="1" applyProtection="1">
      <alignment horizontal="center"/>
      <protection locked="0" hidden="1"/>
    </xf>
    <xf numFmtId="0" fontId="0" fillId="5" borderId="26" xfId="0" applyFont="1" applyFill="1" applyBorder="1" applyAlignment="1" applyProtection="1">
      <alignment horizontal="center"/>
      <protection locked="0" hidden="1"/>
    </xf>
    <xf numFmtId="0" fontId="0" fillId="5" borderId="27" xfId="0" applyFont="1" applyFill="1" applyBorder="1" applyAlignment="1" applyProtection="1">
      <alignment horizontal="center"/>
      <protection locked="0" hidden="1"/>
    </xf>
    <xf numFmtId="0" fontId="0" fillId="0" borderId="0" xfId="0" applyFont="1" applyFill="1" applyBorder="1" applyAlignment="1" applyProtection="1">
      <alignment horizontal="center"/>
      <protection hidden="1"/>
    </xf>
    <xf numFmtId="0" fontId="0" fillId="5" borderId="28" xfId="0" applyFont="1" applyFill="1" applyBorder="1" applyAlignment="1" applyProtection="1">
      <alignment horizontal="center"/>
      <protection hidden="1"/>
    </xf>
    <xf numFmtId="0" fontId="8" fillId="0" borderId="24" xfId="0" applyFont="1" applyFill="1" applyBorder="1" applyAlignment="1" applyProtection="1">
      <alignment horizontal="center"/>
      <protection hidden="1"/>
    </xf>
    <xf numFmtId="0" fontId="8" fillId="0" borderId="1" xfId="0" applyFont="1" applyBorder="1" applyAlignment="1" applyProtection="1">
      <alignment horizontal="center"/>
      <protection hidden="1"/>
    </xf>
    <xf numFmtId="0" fontId="0" fillId="5" borderId="29" xfId="0" applyFont="1" applyFill="1" applyBorder="1" applyAlignment="1" applyProtection="1">
      <alignment horizontal="center"/>
      <protection locked="0" hidden="1"/>
    </xf>
    <xf numFmtId="0" fontId="0" fillId="5" borderId="1" xfId="0" applyFont="1" applyFill="1" applyBorder="1" applyAlignment="1" applyProtection="1">
      <alignment horizontal="center"/>
      <protection locked="0" hidden="1"/>
    </xf>
    <xf numFmtId="0" fontId="0" fillId="5" borderId="30" xfId="0" applyFont="1" applyFill="1" applyBorder="1" applyAlignment="1" applyProtection="1">
      <alignment horizontal="center"/>
      <protection locked="0" hidden="1"/>
    </xf>
    <xf numFmtId="0" fontId="0" fillId="5" borderId="31" xfId="0" applyFont="1" applyFill="1" applyBorder="1" applyAlignment="1" applyProtection="1">
      <alignment horizontal="center"/>
      <protection hidden="1"/>
    </xf>
    <xf numFmtId="0" fontId="8" fillId="0" borderId="13" xfId="0" applyFont="1" applyBorder="1" applyAlignment="1" applyProtection="1">
      <alignment horizontal="center"/>
      <protection hidden="1"/>
    </xf>
    <xf numFmtId="0" fontId="0" fillId="0" borderId="32" xfId="0" applyFont="1" applyFill="1" applyBorder="1" applyAlignment="1" applyProtection="1">
      <alignment horizontal="center"/>
      <protection locked="0" hidden="1"/>
    </xf>
    <xf numFmtId="0" fontId="0" fillId="0" borderId="18" xfId="0" applyFont="1" applyFill="1" applyBorder="1" applyAlignment="1" applyProtection="1">
      <alignment horizontal="center"/>
      <protection locked="0" hidden="1"/>
    </xf>
    <xf numFmtId="0" fontId="0" fillId="0" borderId="33" xfId="0" applyFont="1" applyFill="1" applyBorder="1" applyAlignment="1" applyProtection="1">
      <alignment horizontal="center"/>
      <protection locked="0" hidden="1"/>
    </xf>
    <xf numFmtId="0" fontId="0" fillId="0" borderId="34" xfId="0" applyFont="1" applyFill="1" applyBorder="1" applyAlignment="1" applyProtection="1">
      <alignment horizontal="center"/>
      <protection hidden="1"/>
    </xf>
    <xf numFmtId="0" fontId="8" fillId="0" borderId="0" xfId="0" applyFont="1" applyFill="1" applyBorder="1" applyAlignment="1" applyProtection="1">
      <alignment horizontal="center"/>
      <protection hidden="1"/>
    </xf>
    <xf numFmtId="0" fontId="8" fillId="0" borderId="18" xfId="0" applyFont="1" applyFill="1" applyBorder="1" applyAlignment="1" applyProtection="1">
      <alignment horizontal="center"/>
      <protection hidden="1"/>
    </xf>
    <xf numFmtId="0" fontId="8" fillId="0" borderId="0" xfId="0" applyFont="1" applyAlignment="1" applyProtection="1">
      <alignment wrapText="1"/>
      <protection hidden="1"/>
    </xf>
    <xf numFmtId="0" fontId="0" fillId="0" borderId="35" xfId="0" applyFont="1" applyFill="1" applyBorder="1" applyAlignment="1" applyProtection="1">
      <alignment horizontal="center"/>
      <protection locked="0" hidden="1"/>
    </xf>
    <xf numFmtId="0" fontId="0" fillId="0" borderId="0" xfId="0" applyFont="1" applyFill="1" applyBorder="1" applyAlignment="1" applyProtection="1">
      <alignment horizontal="center"/>
      <protection locked="0" hidden="1"/>
    </xf>
    <xf numFmtId="0" fontId="0" fillId="0" borderId="36" xfId="0" applyFont="1" applyFill="1" applyBorder="1" applyAlignment="1" applyProtection="1">
      <alignment horizontal="center"/>
      <protection locked="0" hidden="1"/>
    </xf>
    <xf numFmtId="0" fontId="0" fillId="0" borderId="37" xfId="0" applyFont="1" applyFill="1" applyBorder="1" applyAlignment="1" applyProtection="1">
      <alignment horizontal="center"/>
      <protection hidden="1"/>
    </xf>
    <xf numFmtId="0" fontId="8" fillId="6" borderId="0" xfId="0" applyFont="1" applyFill="1" applyAlignment="1" applyProtection="1">
      <alignment vertical="top"/>
      <protection hidden="1"/>
    </xf>
    <xf numFmtId="0" fontId="8" fillId="6" borderId="0" xfId="0" applyFont="1" applyFill="1" applyAlignment="1" applyProtection="1">
      <alignment vertical="top" wrapText="1"/>
      <protection hidden="1"/>
    </xf>
    <xf numFmtId="0" fontId="8" fillId="0" borderId="0" xfId="0" applyFont="1" applyBorder="1" applyAlignment="1" applyProtection="1">
      <alignment horizontal="center"/>
      <protection hidden="1"/>
    </xf>
    <xf numFmtId="0" fontId="15" fillId="0" borderId="0" xfId="1" applyFont="1" applyAlignment="1" applyProtection="1">
      <alignment wrapText="1"/>
      <protection hidden="1"/>
    </xf>
    <xf numFmtId="0" fontId="0" fillId="0" borderId="0" xfId="0" quotePrefix="1" applyFont="1" applyAlignment="1" applyProtection="1">
      <alignment horizontal="right" vertical="top"/>
      <protection hidden="1"/>
    </xf>
    <xf numFmtId="0" fontId="0" fillId="5" borderId="38" xfId="0" applyFont="1" applyFill="1" applyBorder="1" applyAlignment="1" applyProtection="1">
      <alignment horizontal="center"/>
      <protection locked="0" hidden="1"/>
    </xf>
    <xf numFmtId="0" fontId="0" fillId="5" borderId="39" xfId="0" applyFont="1" applyFill="1" applyBorder="1" applyAlignment="1" applyProtection="1">
      <alignment horizontal="center"/>
      <protection locked="0" hidden="1"/>
    </xf>
    <xf numFmtId="0" fontId="0" fillId="5" borderId="40" xfId="0" applyFont="1" applyFill="1" applyBorder="1" applyAlignment="1" applyProtection="1">
      <alignment horizontal="center"/>
      <protection locked="0" hidden="1"/>
    </xf>
    <xf numFmtId="0" fontId="0" fillId="5" borderId="41" xfId="0" applyFont="1" applyFill="1" applyBorder="1" applyAlignment="1" applyProtection="1">
      <alignment horizontal="center"/>
      <protection hidden="1"/>
    </xf>
    <xf numFmtId="0" fontId="0" fillId="5" borderId="0" xfId="0" applyFont="1" applyFill="1" applyAlignment="1" applyProtection="1">
      <alignment horizontal="center"/>
      <protection hidden="1"/>
    </xf>
    <xf numFmtId="0" fontId="8" fillId="0" borderId="0" xfId="0" applyFont="1" applyFill="1" applyAlignment="1" applyProtection="1">
      <alignment horizontal="left" vertical="top"/>
      <protection hidden="1"/>
    </xf>
    <xf numFmtId="0" fontId="17" fillId="0" borderId="0" xfId="0" applyFont="1" applyAlignment="1" applyProtection="1">
      <alignment horizontal="center" vertical="center" wrapText="1"/>
      <protection hidden="1"/>
    </xf>
    <xf numFmtId="0" fontId="7" fillId="0" borderId="0" xfId="0" applyFont="1" applyAlignment="1" applyProtection="1">
      <alignment horizontal="left" vertical="top" wrapText="1"/>
      <protection hidden="1"/>
    </xf>
    <xf numFmtId="0" fontId="10" fillId="0" borderId="0" xfId="0" applyFont="1" applyAlignment="1" applyProtection="1">
      <alignment vertical="top"/>
      <protection hidden="1"/>
    </xf>
    <xf numFmtId="0" fontId="19" fillId="0" borderId="49" xfId="0" applyFont="1" applyBorder="1"/>
    <xf numFmtId="0" fontId="0" fillId="0" borderId="50" xfId="0" applyFont="1" applyBorder="1"/>
    <xf numFmtId="0" fontId="20" fillId="0" borderId="51" xfId="0" applyFont="1" applyBorder="1" applyAlignment="1">
      <alignment horizontal="center"/>
    </xf>
    <xf numFmtId="0" fontId="20" fillId="0" borderId="52" xfId="0" applyFont="1" applyBorder="1" applyAlignment="1">
      <alignment horizontal="center"/>
    </xf>
    <xf numFmtId="0" fontId="0" fillId="0" borderId="51" xfId="0" applyFont="1" applyBorder="1" applyAlignment="1">
      <alignment horizontal="center"/>
    </xf>
    <xf numFmtId="0" fontId="0" fillId="0" borderId="52" xfId="0" applyFont="1" applyBorder="1" applyAlignment="1">
      <alignment horizontal="center"/>
    </xf>
    <xf numFmtId="0" fontId="0" fillId="0" borderId="53" xfId="0" applyFont="1" applyBorder="1" applyAlignment="1">
      <alignment horizontal="center"/>
    </xf>
    <xf numFmtId="0" fontId="0" fillId="0" borderId="54" xfId="0" applyFont="1" applyBorder="1" applyAlignment="1">
      <alignment horizontal="center"/>
    </xf>
    <xf numFmtId="0" fontId="8" fillId="0" borderId="0" xfId="0" applyFont="1" applyAlignment="1">
      <alignment horizontal="right"/>
    </xf>
    <xf numFmtId="0" fontId="5" fillId="0" borderId="0" xfId="0" applyFont="1" applyProtection="1">
      <protection hidden="1"/>
    </xf>
    <xf numFmtId="0" fontId="5" fillId="0" borderId="0" xfId="0" applyFont="1" applyAlignment="1" applyProtection="1">
      <alignment horizontal="center"/>
      <protection hidden="1"/>
    </xf>
    <xf numFmtId="0" fontId="7" fillId="0" borderId="0" xfId="0" applyFont="1" applyAlignment="1" applyProtection="1">
      <alignment horizontal="left" vertical="top" wrapText="1"/>
      <protection hidden="1"/>
    </xf>
    <xf numFmtId="0" fontId="21" fillId="0" borderId="0" xfId="0" applyFont="1" applyAlignment="1" applyProtection="1">
      <alignment horizontal="left"/>
      <protection hidden="1"/>
    </xf>
    <xf numFmtId="0" fontId="0"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0" fontId="0" fillId="0" borderId="0" xfId="0" applyFont="1" applyAlignment="1" applyProtection="1">
      <alignment vertical="center"/>
      <protection hidden="1"/>
    </xf>
    <xf numFmtId="0" fontId="12" fillId="2" borderId="6" xfId="0" applyFont="1" applyFill="1" applyBorder="1" applyAlignment="1" applyProtection="1">
      <alignment horizontal="center"/>
      <protection hidden="1"/>
    </xf>
    <xf numFmtId="0" fontId="12" fillId="2" borderId="1" xfId="0" applyFont="1" applyFill="1" applyBorder="1" applyAlignment="1" applyProtection="1">
      <alignment horizontal="center"/>
      <protection hidden="1"/>
    </xf>
    <xf numFmtId="16" fontId="0" fillId="0" borderId="0" xfId="0" applyNumberFormat="1" applyFont="1" applyProtection="1">
      <protection hidden="1"/>
    </xf>
    <xf numFmtId="0" fontId="12" fillId="2" borderId="13" xfId="0" applyFont="1" applyFill="1" applyBorder="1" applyAlignment="1" applyProtection="1">
      <alignment horizontal="center"/>
      <protection hidden="1"/>
    </xf>
    <xf numFmtId="9" fontId="12" fillId="2" borderId="1" xfId="0" applyNumberFormat="1" applyFont="1" applyFill="1" applyBorder="1" applyAlignment="1" applyProtection="1">
      <alignment horizontal="center"/>
      <protection hidden="1"/>
    </xf>
    <xf numFmtId="0" fontId="12" fillId="2" borderId="4" xfId="0" applyFont="1" applyFill="1" applyBorder="1" applyAlignment="1" applyProtection="1">
      <alignment horizontal="right" vertical="center"/>
      <protection hidden="1"/>
    </xf>
    <xf numFmtId="0" fontId="12" fillId="2" borderId="1" xfId="0" applyFont="1" applyFill="1" applyBorder="1" applyAlignment="1" applyProtection="1">
      <alignment horizontal="center" vertical="center"/>
      <protection hidden="1"/>
    </xf>
    <xf numFmtId="0" fontId="20" fillId="0" borderId="1" xfId="1" applyFont="1" applyFill="1" applyBorder="1" applyAlignment="1" applyProtection="1">
      <alignment horizontal="center"/>
      <protection hidden="1"/>
    </xf>
    <xf numFmtId="164" fontId="20" fillId="0" borderId="1" xfId="1" applyNumberFormat="1" applyFont="1" applyFill="1" applyBorder="1" applyAlignment="1" applyProtection="1">
      <alignment horizontal="center"/>
      <protection hidden="1"/>
    </xf>
    <xf numFmtId="0" fontId="9" fillId="0" borderId="0" xfId="0" applyFont="1" applyAlignment="1" applyProtection="1">
      <alignment horizontal="left"/>
      <protection hidden="1"/>
    </xf>
    <xf numFmtId="0" fontId="8" fillId="3" borderId="1" xfId="0" applyFont="1" applyFill="1" applyBorder="1" applyAlignment="1" applyProtection="1">
      <alignment horizontal="center" vertical="center"/>
      <protection hidden="1"/>
    </xf>
    <xf numFmtId="0" fontId="8" fillId="4" borderId="1" xfId="0" applyFont="1" applyFill="1" applyBorder="1" applyAlignment="1" applyProtection="1">
      <alignment horizontal="center" vertical="center"/>
      <protection hidden="1"/>
    </xf>
    <xf numFmtId="0" fontId="0" fillId="2" borderId="1" xfId="0" applyFont="1" applyFill="1" applyBorder="1" applyAlignment="1" applyProtection="1">
      <alignment horizontal="center" vertical="center"/>
      <protection hidden="1"/>
    </xf>
    <xf numFmtId="0" fontId="8" fillId="2" borderId="4" xfId="0" applyFont="1" applyFill="1" applyBorder="1" applyAlignment="1" applyProtection="1">
      <alignment horizontal="center" vertical="center"/>
      <protection hidden="1"/>
    </xf>
    <xf numFmtId="0" fontId="0" fillId="0" borderId="1" xfId="0" applyFont="1" applyBorder="1" applyAlignment="1" applyProtection="1">
      <alignment horizontal="center"/>
      <protection hidden="1"/>
    </xf>
    <xf numFmtId="0" fontId="0" fillId="0" borderId="17" xfId="0" applyFont="1" applyBorder="1" applyAlignment="1" applyProtection="1">
      <protection hidden="1"/>
    </xf>
    <xf numFmtId="0" fontId="11" fillId="4" borderId="1" xfId="0" applyFont="1" applyFill="1" applyBorder="1" applyAlignment="1" applyProtection="1">
      <alignment horizontal="center" textRotation="90" wrapText="1"/>
      <protection hidden="1"/>
    </xf>
    <xf numFmtId="0" fontId="11" fillId="3" borderId="1" xfId="0" applyFont="1" applyFill="1" applyBorder="1" applyAlignment="1" applyProtection="1">
      <alignment horizontal="center" textRotation="90" wrapText="1"/>
      <protection hidden="1"/>
    </xf>
    <xf numFmtId="0" fontId="11" fillId="4" borderId="1" xfId="0" applyFont="1" applyFill="1" applyBorder="1" applyAlignment="1" applyProtection="1">
      <alignment horizontal="center" vertical="center" wrapText="1"/>
      <protection hidden="1"/>
    </xf>
    <xf numFmtId="0" fontId="11" fillId="0" borderId="4" xfId="0" applyFont="1" applyBorder="1" applyAlignment="1" applyProtection="1">
      <alignment horizontal="center"/>
      <protection hidden="1"/>
    </xf>
    <xf numFmtId="49" fontId="11" fillId="0" borderId="14" xfId="0" applyNumberFormat="1" applyFont="1" applyBorder="1" applyAlignment="1" applyProtection="1">
      <protection locked="0" hidden="1"/>
    </xf>
    <xf numFmtId="0" fontId="11" fillId="0" borderId="1" xfId="0" applyFont="1" applyBorder="1" applyAlignment="1" applyProtection="1">
      <alignment horizontal="center"/>
      <protection locked="0" hidden="1"/>
    </xf>
    <xf numFmtId="0" fontId="11" fillId="0" borderId="4" xfId="0" applyFont="1" applyBorder="1" applyAlignment="1" applyProtection="1">
      <alignment horizontal="center"/>
      <protection locked="0" hidden="1"/>
    </xf>
    <xf numFmtId="0" fontId="11" fillId="0" borderId="9" xfId="0" applyFont="1" applyBorder="1" applyAlignment="1" applyProtection="1">
      <alignment horizontal="center"/>
      <protection locked="0" hidden="1"/>
    </xf>
    <xf numFmtId="49" fontId="11" fillId="0" borderId="15" xfId="0" applyNumberFormat="1" applyFont="1" applyBorder="1" applyAlignment="1" applyProtection="1">
      <protection locked="0" hidden="1"/>
    </xf>
    <xf numFmtId="49" fontId="11" fillId="0" borderId="16" xfId="0" applyNumberFormat="1" applyFont="1" applyBorder="1" applyAlignment="1" applyProtection="1">
      <protection locked="0" hidden="1"/>
    </xf>
    <xf numFmtId="0" fontId="11" fillId="0" borderId="8" xfId="0" applyFont="1" applyBorder="1" applyAlignment="1" applyProtection="1">
      <alignment horizontal="center"/>
      <protection locked="0" hidden="1"/>
    </xf>
    <xf numFmtId="0" fontId="11" fillId="0" borderId="17" xfId="0" applyFont="1" applyBorder="1" applyAlignment="1" applyProtection="1">
      <alignment horizontal="center"/>
      <protection locked="0" hidden="1"/>
    </xf>
    <xf numFmtId="0" fontId="11" fillId="0" borderId="10" xfId="0" applyFont="1" applyBorder="1" applyAlignment="1" applyProtection="1">
      <alignment horizontal="center"/>
      <protection locked="0" hidden="1"/>
    </xf>
    <xf numFmtId="0" fontId="0" fillId="0" borderId="0" xfId="0" applyFont="1" applyAlignment="1" applyProtection="1">
      <alignment horizontal="right"/>
      <protection hidden="1"/>
    </xf>
    <xf numFmtId="0" fontId="0" fillId="0" borderId="0" xfId="0" applyFont="1" applyAlignment="1" applyProtection="1">
      <protection hidden="1"/>
    </xf>
    <xf numFmtId="0" fontId="14" fillId="2" borderId="1" xfId="0" applyFont="1" applyFill="1" applyBorder="1" applyAlignment="1" applyProtection="1">
      <alignment horizontal="center" vertical="center" wrapText="1"/>
      <protection hidden="1"/>
    </xf>
    <xf numFmtId="0" fontId="8" fillId="0" borderId="18" xfId="0" applyFont="1" applyBorder="1" applyAlignment="1" applyProtection="1">
      <alignment horizontal="right" vertical="center" wrapText="1"/>
      <protection hidden="1"/>
    </xf>
    <xf numFmtId="0" fontId="11" fillId="0" borderId="59" xfId="0" applyFont="1" applyBorder="1" applyAlignment="1" applyProtection="1">
      <alignment horizontal="center"/>
      <protection locked="0" hidden="1"/>
    </xf>
    <xf numFmtId="0" fontId="12" fillId="0" borderId="0" xfId="0" applyFont="1" applyAlignment="1" applyProtection="1">
      <alignment horizontal="right"/>
      <protection hidden="1"/>
    </xf>
    <xf numFmtId="49" fontId="0" fillId="0" borderId="55" xfId="0" applyNumberFormat="1" applyFont="1" applyBorder="1" applyAlignment="1" applyProtection="1">
      <alignment horizontal="center"/>
      <protection locked="0" hidden="1"/>
    </xf>
    <xf numFmtId="49" fontId="0" fillId="0" borderId="56" xfId="0" applyNumberFormat="1" applyFont="1" applyBorder="1" applyAlignment="1" applyProtection="1">
      <alignment horizontal="center"/>
      <protection locked="0" hidden="1"/>
    </xf>
    <xf numFmtId="0" fontId="8" fillId="0" borderId="57" xfId="0" applyFont="1" applyBorder="1" applyAlignment="1" applyProtection="1">
      <alignment horizontal="center"/>
      <protection hidden="1"/>
    </xf>
    <xf numFmtId="0" fontId="8" fillId="0" borderId="58" xfId="0" applyFont="1" applyBorder="1" applyAlignment="1" applyProtection="1">
      <alignment horizontal="center"/>
      <protection hidden="1"/>
    </xf>
    <xf numFmtId="0" fontId="0" fillId="3" borderId="3" xfId="0" applyFont="1" applyFill="1" applyBorder="1" applyAlignment="1" applyProtection="1">
      <alignment horizontal="center" textRotation="90"/>
      <protection hidden="1"/>
    </xf>
    <xf numFmtId="0" fontId="0" fillId="3" borderId="23" xfId="0" applyFont="1" applyFill="1" applyBorder="1" applyAlignment="1" applyProtection="1">
      <alignment horizontal="center" textRotation="90"/>
      <protection hidden="1"/>
    </xf>
    <xf numFmtId="0" fontId="0" fillId="3" borderId="13" xfId="0" applyFont="1" applyFill="1" applyBorder="1" applyAlignment="1" applyProtection="1">
      <alignment horizontal="center" textRotation="90"/>
      <protection hidden="1"/>
    </xf>
    <xf numFmtId="0" fontId="0" fillId="4" borderId="3" xfId="0" applyFont="1" applyFill="1" applyBorder="1" applyAlignment="1" applyProtection="1">
      <alignment horizontal="center" textRotation="90"/>
      <protection hidden="1"/>
    </xf>
    <xf numFmtId="0" fontId="0" fillId="4" borderId="23" xfId="0" applyFont="1" applyFill="1" applyBorder="1" applyAlignment="1" applyProtection="1">
      <alignment horizontal="center" textRotation="90"/>
      <protection hidden="1"/>
    </xf>
    <xf numFmtId="0" fontId="0" fillId="4" borderId="13" xfId="0" applyFont="1" applyFill="1" applyBorder="1" applyAlignment="1" applyProtection="1">
      <alignment horizontal="center" textRotation="90"/>
      <protection hidden="1"/>
    </xf>
    <xf numFmtId="0" fontId="5" fillId="0" borderId="2" xfId="0" applyFont="1" applyFill="1" applyBorder="1" applyAlignment="1" applyProtection="1">
      <alignment horizontal="left" vertical="center"/>
      <protection hidden="1"/>
    </xf>
    <xf numFmtId="0" fontId="8" fillId="2" borderId="3" xfId="0" applyFont="1" applyFill="1" applyBorder="1" applyAlignment="1" applyProtection="1">
      <alignment horizontal="center" textRotation="90" wrapText="1"/>
      <protection hidden="1"/>
    </xf>
    <xf numFmtId="0" fontId="8" fillId="2" borderId="23" xfId="0" applyFont="1" applyFill="1" applyBorder="1" applyAlignment="1" applyProtection="1">
      <alignment horizontal="center" textRotation="90" wrapText="1"/>
      <protection hidden="1"/>
    </xf>
    <xf numFmtId="0" fontId="8" fillId="2" borderId="13" xfId="0" applyFont="1" applyFill="1" applyBorder="1" applyAlignment="1" applyProtection="1">
      <alignment horizontal="center" textRotation="90" wrapText="1"/>
      <protection hidden="1"/>
    </xf>
    <xf numFmtId="0" fontId="7" fillId="0" borderId="17" xfId="0" applyFont="1" applyBorder="1" applyAlignment="1" applyProtection="1">
      <alignment horizontal="center" vertical="center" wrapText="1"/>
      <protection hidden="1"/>
    </xf>
    <xf numFmtId="0" fontId="7" fillId="0" borderId="19" xfId="0" applyFont="1" applyBorder="1" applyAlignment="1" applyProtection="1">
      <alignment horizontal="center" vertical="center" wrapText="1"/>
      <protection hidden="1"/>
    </xf>
    <xf numFmtId="0" fontId="8" fillId="2" borderId="23" xfId="0" applyFont="1" applyFill="1" applyBorder="1" applyAlignment="1" applyProtection="1">
      <alignment horizontal="center" textRotation="90"/>
      <protection hidden="1"/>
    </xf>
    <xf numFmtId="0" fontId="8" fillId="2" borderId="13" xfId="0" applyFont="1" applyFill="1" applyBorder="1" applyAlignment="1" applyProtection="1">
      <alignment horizontal="center" textRotation="90"/>
      <protection hidden="1"/>
    </xf>
    <xf numFmtId="0" fontId="0" fillId="3" borderId="7" xfId="0" applyFont="1" applyFill="1" applyBorder="1" applyAlignment="1" applyProtection="1">
      <alignment horizontal="center" vertical="center" wrapText="1"/>
      <protection hidden="1"/>
    </xf>
    <xf numFmtId="0" fontId="0" fillId="3" borderId="2" xfId="0" applyFont="1" applyFill="1" applyBorder="1" applyAlignment="1" applyProtection="1">
      <alignment horizontal="center" vertical="center" wrapText="1"/>
      <protection hidden="1"/>
    </xf>
    <xf numFmtId="0" fontId="0" fillId="3" borderId="20" xfId="0" applyFont="1" applyFill="1" applyBorder="1" applyAlignment="1" applyProtection="1">
      <alignment horizontal="center" vertical="center" wrapText="1"/>
      <protection hidden="1"/>
    </xf>
    <xf numFmtId="0" fontId="0" fillId="3" borderId="21" xfId="0" applyFont="1" applyFill="1" applyBorder="1" applyAlignment="1" applyProtection="1">
      <alignment horizontal="center" vertical="center" wrapText="1"/>
      <protection hidden="1"/>
    </xf>
    <xf numFmtId="0" fontId="0" fillId="3" borderId="18" xfId="0" applyFont="1" applyFill="1" applyBorder="1" applyAlignment="1" applyProtection="1">
      <alignment horizontal="center" vertical="center" wrapText="1"/>
      <protection hidden="1"/>
    </xf>
    <xf numFmtId="0" fontId="0" fillId="3" borderId="22" xfId="0" applyFont="1" applyFill="1" applyBorder="1" applyAlignment="1" applyProtection="1">
      <alignment horizontal="center" vertical="center" wrapText="1"/>
      <protection hidden="1"/>
    </xf>
    <xf numFmtId="0" fontId="0" fillId="4" borderId="4" xfId="0" applyFont="1" applyFill="1" applyBorder="1" applyAlignment="1" applyProtection="1">
      <alignment horizontal="center" vertical="center"/>
      <protection hidden="1"/>
    </xf>
    <xf numFmtId="0" fontId="0" fillId="4" borderId="5" xfId="0" applyFont="1" applyFill="1" applyBorder="1" applyAlignment="1" applyProtection="1">
      <alignment horizontal="center" vertical="center"/>
      <protection hidden="1"/>
    </xf>
    <xf numFmtId="0" fontId="11" fillId="4" borderId="4" xfId="0" applyFont="1" applyFill="1" applyBorder="1" applyAlignment="1" applyProtection="1">
      <alignment horizontal="center" vertical="center" wrapText="1"/>
      <protection hidden="1"/>
    </xf>
    <xf numFmtId="0" fontId="11" fillId="4" borderId="6" xfId="0" applyFont="1" applyFill="1" applyBorder="1" applyAlignment="1" applyProtection="1">
      <alignment horizontal="center" vertical="center" wrapText="1"/>
      <protection hidden="1"/>
    </xf>
    <xf numFmtId="0" fontId="8" fillId="4" borderId="4" xfId="0" applyFont="1" applyFill="1" applyBorder="1" applyAlignment="1" applyProtection="1">
      <alignment horizontal="center" vertical="center"/>
      <protection hidden="1"/>
    </xf>
    <xf numFmtId="0" fontId="8" fillId="4" borderId="6" xfId="0" applyFont="1" applyFill="1" applyBorder="1" applyAlignment="1" applyProtection="1">
      <alignment horizontal="center" vertical="center"/>
      <protection hidden="1"/>
    </xf>
    <xf numFmtId="0" fontId="12" fillId="0" borderId="12" xfId="0" applyFont="1" applyBorder="1" applyAlignment="1" applyProtection="1">
      <alignment horizontal="right"/>
      <protection hidden="1"/>
    </xf>
    <xf numFmtId="0" fontId="2" fillId="0" borderId="0" xfId="0" applyFont="1" applyAlignment="1">
      <alignment horizontal="center"/>
    </xf>
    <xf numFmtId="0" fontId="14" fillId="0" borderId="0" xfId="0" applyFont="1" applyAlignment="1" applyProtection="1">
      <alignment horizontal="left" vertical="top" wrapText="1"/>
      <protection hidden="1"/>
    </xf>
    <xf numFmtId="0" fontId="0" fillId="0" borderId="0" xfId="0" applyFont="1" applyAlignment="1" applyProtection="1">
      <alignment horizontal="left" vertical="top" wrapText="1"/>
      <protection hidden="1"/>
    </xf>
    <xf numFmtId="0" fontId="0" fillId="0" borderId="4" xfId="0" applyFont="1" applyBorder="1" applyAlignment="1" applyProtection="1">
      <alignment horizontal="center" wrapText="1"/>
      <protection locked="0" hidden="1"/>
    </xf>
    <xf numFmtId="0" fontId="0" fillId="0" borderId="6" xfId="0" applyFont="1" applyBorder="1" applyAlignment="1" applyProtection="1">
      <alignment horizontal="center" wrapText="1"/>
      <protection locked="0" hidden="1"/>
    </xf>
    <xf numFmtId="0" fontId="9" fillId="5" borderId="0" xfId="0" applyFont="1" applyFill="1" applyBorder="1" applyAlignment="1" applyProtection="1">
      <alignment horizontal="left" vertical="center" wrapText="1"/>
      <protection hidden="1"/>
    </xf>
    <xf numFmtId="0" fontId="7" fillId="0" borderId="0" xfId="0" applyFont="1" applyAlignment="1" applyProtection="1">
      <alignment horizontal="left" vertical="top" wrapText="1"/>
      <protection hidden="1"/>
    </xf>
    <xf numFmtId="0" fontId="11" fillId="5" borderId="48" xfId="0" applyFont="1" applyFill="1" applyBorder="1" applyAlignment="1" applyProtection="1">
      <alignment horizontal="left" vertical="center" wrapText="1"/>
      <protection hidden="1"/>
    </xf>
    <xf numFmtId="0" fontId="11" fillId="5" borderId="47" xfId="0" applyFont="1" applyFill="1" applyBorder="1" applyAlignment="1" applyProtection="1">
      <alignment horizontal="left" vertical="center" wrapText="1"/>
      <protection hidden="1"/>
    </xf>
    <xf numFmtId="0" fontId="11" fillId="5" borderId="46" xfId="0" applyFont="1" applyFill="1" applyBorder="1" applyAlignment="1" applyProtection="1">
      <alignment horizontal="left" vertical="center" wrapText="1"/>
      <protection hidden="1"/>
    </xf>
    <xf numFmtId="0" fontId="11" fillId="5" borderId="36" xfId="0" applyFont="1" applyFill="1" applyBorder="1" applyAlignment="1" applyProtection="1">
      <alignment horizontal="left" vertical="center" wrapText="1"/>
      <protection hidden="1"/>
    </xf>
    <xf numFmtId="0" fontId="11" fillId="5" borderId="0" xfId="0" applyFont="1" applyFill="1" applyBorder="1" applyAlignment="1" applyProtection="1">
      <alignment horizontal="left" vertical="center" wrapText="1"/>
      <protection hidden="1"/>
    </xf>
    <xf numFmtId="0" fontId="11" fillId="5" borderId="35" xfId="0" applyFont="1" applyFill="1" applyBorder="1" applyAlignment="1" applyProtection="1">
      <alignment horizontal="left" vertical="center" wrapText="1"/>
      <protection hidden="1"/>
    </xf>
    <xf numFmtId="0" fontId="11" fillId="5" borderId="44" xfId="0" applyFont="1" applyFill="1" applyBorder="1" applyAlignment="1" applyProtection="1">
      <alignment horizontal="left" vertical="center" wrapText="1"/>
      <protection hidden="1"/>
    </xf>
    <xf numFmtId="0" fontId="11" fillId="5" borderId="43" xfId="0" applyFont="1" applyFill="1" applyBorder="1" applyAlignment="1" applyProtection="1">
      <alignment horizontal="left" vertical="center" wrapText="1"/>
      <protection hidden="1"/>
    </xf>
    <xf numFmtId="0" fontId="11" fillId="5" borderId="42" xfId="0" applyFont="1" applyFill="1" applyBorder="1" applyAlignment="1" applyProtection="1">
      <alignment horizontal="left" vertical="center" wrapText="1"/>
      <protection hidden="1"/>
    </xf>
    <xf numFmtId="0" fontId="18" fillId="0" borderId="45" xfId="0" applyFont="1" applyBorder="1" applyAlignment="1" applyProtection="1">
      <alignment horizontal="right" wrapText="1"/>
      <protection hidden="1"/>
    </xf>
    <xf numFmtId="0" fontId="8" fillId="6" borderId="0" xfId="0" applyFont="1" applyFill="1" applyAlignment="1" applyProtection="1">
      <alignment horizontal="left" vertical="top"/>
      <protection hidden="1"/>
    </xf>
    <xf numFmtId="0" fontId="3" fillId="0" borderId="0" xfId="0" applyFont="1" applyAlignment="1">
      <alignment horizontal="right"/>
    </xf>
    <xf numFmtId="0" fontId="3" fillId="0" borderId="11" xfId="0" applyFont="1" applyBorder="1" applyAlignment="1">
      <alignment horizontal="right"/>
    </xf>
    <xf numFmtId="0" fontId="0" fillId="0" borderId="18" xfId="0" applyBorder="1" applyAlignment="1">
      <alignment horizontal="center"/>
    </xf>
    <xf numFmtId="0" fontId="0" fillId="0" borderId="0" xfId="0" applyBorder="1" applyAlignment="1">
      <alignment horizontal="center"/>
    </xf>
    <xf numFmtId="0" fontId="3" fillId="3" borderId="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xf>
    <xf numFmtId="0" fontId="3" fillId="4" borderId="4"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0" borderId="0" xfId="0" applyFont="1" applyFill="1" applyBorder="1" applyAlignment="1">
      <alignment horizontal="right"/>
    </xf>
  </cellXfs>
  <cellStyles count="4">
    <cellStyle name="Standard" xfId="0" builtinId="0"/>
    <cellStyle name="Standard 2" xfId="1"/>
    <cellStyle name="Standard 3" xfId="2"/>
    <cellStyle name="Standard 3 2" xfId="3"/>
  </cellStyles>
  <dxfs count="0"/>
  <tableStyles count="0" defaultTableStyle="TableStyleMedium2" defaultPivotStyle="PivotStyleLight16"/>
  <colors>
    <mruColors>
      <color rgb="FF009900"/>
      <color rgb="FF00B050"/>
      <color rgb="FFFFCC99"/>
      <color rgb="FFFFFF99"/>
      <color rgb="FFCCFFCC"/>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latin typeface="Arial" panose="020B0604020202020204" pitchFamily="34" charset="0"/>
                <a:cs typeface="Arial" panose="020B0604020202020204" pitchFamily="34" charset="0"/>
              </a:rPr>
              <a:t>ZKA 6 - 2017 - Englisch - Sekundarschule</a:t>
            </a:r>
          </a:p>
          <a:p>
            <a:pPr>
              <a:defRPr sz="1200"/>
            </a:pPr>
            <a:r>
              <a:rPr lang="en-US" sz="1200">
                <a:latin typeface="Arial" panose="020B0604020202020204" pitchFamily="34" charset="0"/>
                <a:cs typeface="Arial" panose="020B0604020202020204" pitchFamily="34" charset="0"/>
              </a:rPr>
              <a:t>Erfüllung in den Kompetenzbereichen gesamt</a:t>
            </a:r>
          </a:p>
        </c:rich>
      </c:tx>
      <c:overlay val="0"/>
    </c:title>
    <c:autoTitleDeleted val="0"/>
    <c:plotArea>
      <c:layout>
        <c:manualLayout>
          <c:layoutTarget val="inner"/>
          <c:xMode val="edge"/>
          <c:yMode val="edge"/>
          <c:x val="0.11811512024746966"/>
          <c:y val="0.20766932910364622"/>
          <c:w val="0.85132919109151795"/>
          <c:h val="0.54191770992654698"/>
        </c:manualLayout>
      </c:layout>
      <c:barChart>
        <c:barDir val="col"/>
        <c:grouping val="clustered"/>
        <c:varyColors val="0"/>
        <c:ser>
          <c:idx val="0"/>
          <c:order val="0"/>
          <c:spPr>
            <a:ln>
              <a:solidFill>
                <a:schemeClr val="tx1"/>
              </a:solidFill>
            </a:ln>
          </c:spPr>
          <c:invertIfNegative val="0"/>
          <c:dPt>
            <c:idx val="0"/>
            <c:invertIfNegative val="0"/>
            <c:bubble3D val="0"/>
            <c:spPr>
              <a:solidFill>
                <a:srgbClr val="009900"/>
              </a:solidFill>
              <a:ln>
                <a:solidFill>
                  <a:schemeClr val="tx1"/>
                </a:solidFill>
              </a:ln>
            </c:spPr>
          </c:dPt>
          <c:dPt>
            <c:idx val="1"/>
            <c:invertIfNegative val="0"/>
            <c:bubble3D val="0"/>
            <c:spPr>
              <a:solidFill>
                <a:schemeClr val="accent6">
                  <a:lumMod val="75000"/>
                </a:schemeClr>
              </a:solidFill>
              <a:ln>
                <a:solidFill>
                  <a:schemeClr val="tx1"/>
                </a:solidFill>
              </a:ln>
            </c:spPr>
          </c:dPt>
          <c:dPt>
            <c:idx val="2"/>
            <c:invertIfNegative val="0"/>
            <c:bubble3D val="0"/>
            <c:spPr>
              <a:solidFill>
                <a:schemeClr val="accent6">
                  <a:lumMod val="75000"/>
                </a:schemeClr>
              </a:solidFill>
              <a:ln>
                <a:solidFill>
                  <a:schemeClr val="tx1"/>
                </a:solidFill>
              </a:ln>
            </c:spPr>
          </c:dPt>
          <c:dPt>
            <c:idx val="3"/>
            <c:invertIfNegative val="0"/>
            <c:bubble3D val="0"/>
            <c:spPr>
              <a:solidFill>
                <a:schemeClr val="accent6">
                  <a:lumMod val="75000"/>
                </a:schemeClr>
              </a:solidFill>
              <a:ln>
                <a:solidFill>
                  <a:schemeClr val="tx1"/>
                </a:solidFill>
              </a:ln>
            </c:spPr>
          </c:dPt>
          <c:dPt>
            <c:idx val="4"/>
            <c:invertIfNegative val="0"/>
            <c:bubble3D val="0"/>
            <c:spPr>
              <a:solidFill>
                <a:schemeClr val="accent6">
                  <a:lumMod val="75000"/>
                </a:schemeClr>
              </a:solidFill>
              <a:ln>
                <a:solidFill>
                  <a:schemeClr val="tx1"/>
                </a:solidFill>
              </a:ln>
            </c:spPr>
          </c:dPt>
          <c:dLbls>
            <c:txPr>
              <a:bodyPr/>
              <a:lstStyle/>
              <a:p>
                <a:pPr>
                  <a:defRPr>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Datenquelle!$D$29:$D$33</c:f>
              <c:strCache>
                <c:ptCount val="5"/>
                <c:pt idx="0">
                  <c:v>Listening Comprehension</c:v>
                </c:pt>
                <c:pt idx="1">
                  <c:v>Reading</c:v>
                </c:pt>
                <c:pt idx="2">
                  <c:v>Mediation</c:v>
                </c:pt>
                <c:pt idx="3">
                  <c:v>Language in use</c:v>
                </c:pt>
                <c:pt idx="4">
                  <c:v>Writing</c:v>
                </c:pt>
              </c:strCache>
            </c:strRef>
          </c:cat>
          <c:val>
            <c:numRef>
              <c:f>Datenquelle!$E$29:$E$33</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860928"/>
        <c:axId val="155039232"/>
      </c:barChart>
      <c:catAx>
        <c:axId val="154860928"/>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Kompetenzbereiche</a:t>
                </a:r>
              </a:p>
            </c:rich>
          </c:tx>
          <c:overlay val="0"/>
        </c:title>
        <c:numFmt formatCode="General" sourceLinked="1"/>
        <c:majorTickMark val="out"/>
        <c:minorTickMark val="none"/>
        <c:tickLblPos val="nextTo"/>
        <c:txPr>
          <a:bodyPr/>
          <a:lstStyle/>
          <a:p>
            <a:pPr>
              <a:defRPr sz="1000">
                <a:latin typeface="Arial" panose="020B0604020202020204" pitchFamily="34" charset="0"/>
                <a:cs typeface="Arial" panose="020B0604020202020204" pitchFamily="34" charset="0"/>
              </a:defRPr>
            </a:pPr>
            <a:endParaRPr lang="de-DE"/>
          </a:p>
        </c:txPr>
        <c:crossAx val="155039232"/>
        <c:crosses val="autoZero"/>
        <c:auto val="1"/>
        <c:lblAlgn val="ctr"/>
        <c:lblOffset val="100"/>
        <c:noMultiLvlLbl val="0"/>
      </c:catAx>
      <c:valAx>
        <c:axId val="155039232"/>
        <c:scaling>
          <c:orientation val="minMax"/>
          <c:max val="1"/>
          <c:min val="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Erfüllungsprozentsätze</a:t>
                </a:r>
              </a:p>
            </c:rich>
          </c:tx>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54860928"/>
        <c:crosses val="autoZero"/>
        <c:crossBetween val="between"/>
        <c:majorUnit val="0.2"/>
      </c:valAx>
      <c:spPr>
        <a:ln cap="rnd">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Erfüllung in den Aufgaben</a:t>
            </a:r>
          </a:p>
        </c:rich>
      </c:tx>
      <c:overlay val="0"/>
    </c:title>
    <c:autoTitleDeleted val="0"/>
    <c:plotArea>
      <c:layout>
        <c:manualLayout>
          <c:layoutTarget val="inner"/>
          <c:xMode val="edge"/>
          <c:yMode val="edge"/>
          <c:x val="9.3123745888734386E-2"/>
          <c:y val="0.10886687874617391"/>
          <c:w val="0.88831085573462831"/>
          <c:h val="0.49438229963374924"/>
        </c:manualLayout>
      </c:layout>
      <c:barChart>
        <c:barDir val="col"/>
        <c:grouping val="clustered"/>
        <c:varyColors val="0"/>
        <c:ser>
          <c:idx val="0"/>
          <c:order val="0"/>
          <c:spPr>
            <a:ln>
              <a:solidFill>
                <a:schemeClr val="tx1"/>
              </a:solidFill>
            </a:ln>
          </c:spPr>
          <c:invertIfNegative val="0"/>
          <c:dPt>
            <c:idx val="0"/>
            <c:invertIfNegative val="0"/>
            <c:bubble3D val="0"/>
            <c:spPr>
              <a:solidFill>
                <a:srgbClr val="009900"/>
              </a:solidFill>
              <a:ln>
                <a:solidFill>
                  <a:schemeClr val="tx1"/>
                </a:solidFill>
              </a:ln>
            </c:spPr>
          </c:dPt>
          <c:dPt>
            <c:idx val="1"/>
            <c:invertIfNegative val="0"/>
            <c:bubble3D val="0"/>
            <c:spPr>
              <a:solidFill>
                <a:srgbClr val="009900"/>
              </a:solidFill>
              <a:ln>
                <a:solidFill>
                  <a:schemeClr val="tx1"/>
                </a:solidFill>
              </a:ln>
            </c:spPr>
          </c:dPt>
          <c:dPt>
            <c:idx val="2"/>
            <c:invertIfNegative val="0"/>
            <c:bubble3D val="0"/>
            <c:spPr>
              <a:solidFill>
                <a:srgbClr val="009900"/>
              </a:solidFill>
              <a:ln>
                <a:solidFill>
                  <a:schemeClr val="tx1"/>
                </a:solidFill>
              </a:ln>
            </c:spPr>
          </c:dPt>
          <c:dPt>
            <c:idx val="3"/>
            <c:invertIfNegative val="0"/>
            <c:bubble3D val="0"/>
            <c:spPr>
              <a:solidFill>
                <a:schemeClr val="accent6">
                  <a:lumMod val="75000"/>
                </a:schemeClr>
              </a:solidFill>
              <a:ln>
                <a:solidFill>
                  <a:schemeClr val="tx1"/>
                </a:solidFill>
              </a:ln>
            </c:spPr>
          </c:dPt>
          <c:dPt>
            <c:idx val="4"/>
            <c:invertIfNegative val="0"/>
            <c:bubble3D val="0"/>
            <c:spPr>
              <a:solidFill>
                <a:schemeClr val="accent6">
                  <a:lumMod val="75000"/>
                </a:schemeClr>
              </a:solidFill>
              <a:ln>
                <a:solidFill>
                  <a:schemeClr val="tx1"/>
                </a:solidFill>
              </a:ln>
            </c:spPr>
          </c:dPt>
          <c:dPt>
            <c:idx val="5"/>
            <c:invertIfNegative val="0"/>
            <c:bubble3D val="0"/>
            <c:spPr>
              <a:solidFill>
                <a:schemeClr val="accent6">
                  <a:lumMod val="75000"/>
                </a:schemeClr>
              </a:solidFill>
              <a:ln>
                <a:solidFill>
                  <a:schemeClr val="tx1"/>
                </a:solidFill>
              </a:ln>
            </c:spPr>
          </c:dPt>
          <c:dPt>
            <c:idx val="6"/>
            <c:invertIfNegative val="0"/>
            <c:bubble3D val="0"/>
            <c:spPr>
              <a:solidFill>
                <a:schemeClr val="accent6">
                  <a:lumMod val="75000"/>
                </a:schemeClr>
              </a:solidFill>
              <a:ln>
                <a:solidFill>
                  <a:schemeClr val="tx1"/>
                </a:solidFill>
              </a:ln>
            </c:spPr>
          </c:dPt>
          <c:dPt>
            <c:idx val="7"/>
            <c:invertIfNegative val="0"/>
            <c:bubble3D val="0"/>
            <c:spPr>
              <a:solidFill>
                <a:schemeClr val="accent6">
                  <a:lumMod val="75000"/>
                </a:schemeClr>
              </a:solidFill>
              <a:ln>
                <a:solidFill>
                  <a:schemeClr val="tx1"/>
                </a:solidFill>
              </a:ln>
            </c:spPr>
          </c:dPt>
          <c:dLbls>
            <c:dLblPos val="inEnd"/>
            <c:showLegendKey val="0"/>
            <c:showVal val="1"/>
            <c:showCatName val="0"/>
            <c:showSerName val="0"/>
            <c:showPercent val="0"/>
            <c:showBubbleSize val="0"/>
            <c:showLeaderLines val="0"/>
          </c:dLbls>
          <c:cat>
            <c:multiLvlStrRef>
              <c:f>Datenquelle!$B$13:$I$16</c:f>
              <c:multiLvlStrCache>
                <c:ptCount val="8"/>
                <c:lvl>
                  <c:pt idx="0">
                    <c:v>Matt Baxter 
on air</c:v>
                  </c:pt>
                  <c:pt idx="1">
                    <c:v>The Isle of Wight</c:v>
                  </c:pt>
                  <c:pt idx="2">
                    <c:v>Places</c:v>
                  </c:pt>
                  <c:pt idx="3">
                    <c:v>An exciting afternoon</c:v>
                  </c:pt>
                  <c:pt idx="4">
                    <c:v>Sports</c:v>
                  </c:pt>
                  <c:pt idx="5">
                    <c:v>Holiday 
dialogue</c:v>
                  </c:pt>
                  <c:pt idx="6">
                    <c:v>My last holidays
Inhalt</c:v>
                  </c:pt>
                  <c:pt idx="7">
                    <c:v>My last holidays
Sprachqualität</c:v>
                  </c:pt>
                </c:lvl>
                <c:lvl>
                  <c:pt idx="0">
                    <c:v>A I</c:v>
                  </c:pt>
                  <c:pt idx="1">
                    <c:v>A II</c:v>
                  </c:pt>
                  <c:pt idx="2">
                    <c:v>A III</c:v>
                  </c:pt>
                  <c:pt idx="3">
                    <c:v>B I</c:v>
                  </c:pt>
                  <c:pt idx="4">
                    <c:v>B II</c:v>
                  </c:pt>
                  <c:pt idx="5">
                    <c:v>B III</c:v>
                  </c:pt>
                  <c:pt idx="6">
                    <c:v>B IV</c:v>
                  </c:pt>
                </c:lvl>
                <c:lvl>
                  <c:pt idx="3">
                    <c:v>Reading</c:v>
                  </c:pt>
                  <c:pt idx="4">
                    <c:v>Mediation</c:v>
                  </c:pt>
                  <c:pt idx="5">
                    <c:v>Language in use</c:v>
                  </c:pt>
                  <c:pt idx="6">
                    <c:v>Writing</c:v>
                  </c:pt>
                </c:lvl>
                <c:lvl>
                  <c:pt idx="0">
                    <c:v>Teil A: 
Listening Comprehension</c:v>
                  </c:pt>
                  <c:pt idx="3">
                    <c:v>
Teil B</c:v>
                  </c:pt>
                </c:lvl>
              </c:multiLvlStrCache>
            </c:multiLvlStrRef>
          </c:cat>
          <c:val>
            <c:numRef>
              <c:f>Datenquelle!$B$19:$I$19</c:f>
              <c:numCache>
                <c:formatCode>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axId val="146383232"/>
        <c:axId val="146385152"/>
      </c:barChart>
      <c:catAx>
        <c:axId val="146383232"/>
        <c:scaling>
          <c:orientation val="minMax"/>
        </c:scaling>
        <c:delete val="0"/>
        <c:axPos val="b"/>
        <c:title>
          <c:tx>
            <c:rich>
              <a:bodyPr/>
              <a:lstStyle/>
              <a:p>
                <a:pPr>
                  <a:defRPr/>
                </a:pPr>
                <a:r>
                  <a:rPr lang="en-US"/>
                  <a:t>Aufgaben</a:t>
                </a:r>
              </a:p>
            </c:rich>
          </c:tx>
          <c:layout>
            <c:manualLayout>
              <c:xMode val="edge"/>
              <c:yMode val="edge"/>
              <c:x val="0.49836776021680107"/>
              <c:y val="0.92251082425438513"/>
            </c:manualLayout>
          </c:layout>
          <c:overlay val="0"/>
        </c:title>
        <c:majorTickMark val="out"/>
        <c:minorTickMark val="none"/>
        <c:tickLblPos val="nextTo"/>
        <c:txPr>
          <a:bodyPr/>
          <a:lstStyle/>
          <a:p>
            <a:pPr>
              <a:defRPr sz="900"/>
            </a:pPr>
            <a:endParaRPr lang="de-DE"/>
          </a:p>
        </c:txPr>
        <c:crossAx val="146385152"/>
        <c:crosses val="autoZero"/>
        <c:auto val="1"/>
        <c:lblAlgn val="ctr"/>
        <c:lblOffset val="100"/>
        <c:noMultiLvlLbl val="0"/>
      </c:catAx>
      <c:valAx>
        <c:axId val="146385152"/>
        <c:scaling>
          <c:orientation val="minMax"/>
          <c:max val="1"/>
          <c:min val="0"/>
        </c:scaling>
        <c:delete val="0"/>
        <c:axPos val="l"/>
        <c:majorGridlines/>
        <c:title>
          <c:tx>
            <c:rich>
              <a:bodyPr rot="-5400000" vert="horz"/>
              <a:lstStyle/>
              <a:p>
                <a:pPr>
                  <a:defRPr/>
                </a:pPr>
                <a:r>
                  <a:rPr lang="en-US"/>
                  <a:t>Erfüllungsprozentsätze</a:t>
                </a:r>
              </a:p>
            </c:rich>
          </c:tx>
          <c:overlay val="0"/>
        </c:title>
        <c:numFmt formatCode="0%" sourceLinked="1"/>
        <c:majorTickMark val="out"/>
        <c:minorTickMark val="none"/>
        <c:tickLblPos val="nextTo"/>
        <c:crossAx val="146383232"/>
        <c:crosses val="autoZero"/>
        <c:crossBetween val="between"/>
        <c:majorUnit val="0.2"/>
      </c:valAx>
      <c:spPr>
        <a:ln>
          <a:solidFill>
            <a:schemeClr val="bg1">
              <a:lumMod val="50000"/>
            </a:schemeClr>
          </a:solidFill>
        </a:ln>
      </c:spPr>
    </c:plotArea>
    <c:plotVisOnly val="1"/>
    <c:dispBlanksAs val="gap"/>
    <c:showDLblsOverMax val="0"/>
  </c:chart>
  <c:txPr>
    <a:bodyPr/>
    <a:lstStyle/>
    <a:p>
      <a:pPr>
        <a:defRPr>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latin typeface="Arial" panose="020B0604020202020204" pitchFamily="34" charset="0"/>
                <a:cs typeface="Arial" panose="020B0604020202020204" pitchFamily="34" charset="0"/>
              </a:rPr>
              <a:t>ZKA 6 - 2017 - Englisch - Sekundarschule</a:t>
            </a:r>
          </a:p>
          <a:p>
            <a:pPr>
              <a:defRPr sz="1200"/>
            </a:pPr>
            <a:r>
              <a:rPr lang="en-US" sz="1200">
                <a:latin typeface="Arial" panose="020B0604020202020204" pitchFamily="34" charset="0"/>
                <a:cs typeface="Arial" panose="020B0604020202020204" pitchFamily="34" charset="0"/>
              </a:rPr>
              <a:t>Erfüllung in den Kompetenzbereichen gesamt</a:t>
            </a:r>
          </a:p>
        </c:rich>
      </c:tx>
      <c:overlay val="0"/>
    </c:title>
    <c:autoTitleDeleted val="0"/>
    <c:plotArea>
      <c:layout>
        <c:manualLayout>
          <c:layoutTarget val="inner"/>
          <c:xMode val="edge"/>
          <c:yMode val="edge"/>
          <c:x val="0.11811512024746966"/>
          <c:y val="0.20766932910364622"/>
          <c:w val="0.85132919109151795"/>
          <c:h val="0.54191770992654698"/>
        </c:manualLayout>
      </c:layout>
      <c:barChart>
        <c:barDir val="col"/>
        <c:grouping val="clustered"/>
        <c:varyColors val="0"/>
        <c:ser>
          <c:idx val="0"/>
          <c:order val="0"/>
          <c:spPr>
            <a:ln>
              <a:solidFill>
                <a:schemeClr val="tx1"/>
              </a:solidFill>
            </a:ln>
          </c:spPr>
          <c:invertIfNegative val="0"/>
          <c:dPt>
            <c:idx val="0"/>
            <c:invertIfNegative val="0"/>
            <c:bubble3D val="0"/>
            <c:spPr>
              <a:solidFill>
                <a:srgbClr val="009900"/>
              </a:solidFill>
              <a:ln>
                <a:solidFill>
                  <a:schemeClr val="tx1"/>
                </a:solidFill>
              </a:ln>
            </c:spPr>
          </c:dPt>
          <c:dPt>
            <c:idx val="1"/>
            <c:invertIfNegative val="0"/>
            <c:bubble3D val="0"/>
            <c:spPr>
              <a:solidFill>
                <a:schemeClr val="accent6">
                  <a:lumMod val="75000"/>
                </a:schemeClr>
              </a:solidFill>
              <a:ln>
                <a:solidFill>
                  <a:schemeClr val="tx1"/>
                </a:solidFill>
              </a:ln>
            </c:spPr>
          </c:dPt>
          <c:dPt>
            <c:idx val="2"/>
            <c:invertIfNegative val="0"/>
            <c:bubble3D val="0"/>
            <c:spPr>
              <a:solidFill>
                <a:schemeClr val="accent6">
                  <a:lumMod val="75000"/>
                </a:schemeClr>
              </a:solidFill>
              <a:ln>
                <a:solidFill>
                  <a:schemeClr val="tx1"/>
                </a:solidFill>
              </a:ln>
            </c:spPr>
          </c:dPt>
          <c:dPt>
            <c:idx val="3"/>
            <c:invertIfNegative val="0"/>
            <c:bubble3D val="0"/>
            <c:spPr>
              <a:solidFill>
                <a:schemeClr val="accent6">
                  <a:lumMod val="75000"/>
                </a:schemeClr>
              </a:solidFill>
              <a:ln>
                <a:solidFill>
                  <a:schemeClr val="tx1"/>
                </a:solidFill>
              </a:ln>
            </c:spPr>
          </c:dPt>
          <c:dPt>
            <c:idx val="4"/>
            <c:invertIfNegative val="0"/>
            <c:bubble3D val="0"/>
            <c:spPr>
              <a:solidFill>
                <a:schemeClr val="accent6">
                  <a:lumMod val="75000"/>
                </a:schemeClr>
              </a:solidFill>
              <a:ln>
                <a:solidFill>
                  <a:schemeClr val="tx1"/>
                </a:solidFill>
              </a:ln>
            </c:spPr>
          </c:dPt>
          <c:dLbls>
            <c:txPr>
              <a:bodyPr/>
              <a:lstStyle/>
              <a:p>
                <a:pPr>
                  <a:defRPr>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Datenquelle!$O$29:$O$33</c:f>
              <c:strCache>
                <c:ptCount val="5"/>
                <c:pt idx="0">
                  <c:v>Listening Comprehension</c:v>
                </c:pt>
                <c:pt idx="1">
                  <c:v>Reading</c:v>
                </c:pt>
                <c:pt idx="2">
                  <c:v>Mediation</c:v>
                </c:pt>
                <c:pt idx="3">
                  <c:v>Language in use</c:v>
                </c:pt>
                <c:pt idx="4">
                  <c:v>Writing</c:v>
                </c:pt>
              </c:strCache>
            </c:strRef>
          </c:cat>
          <c:val>
            <c:numRef>
              <c:f>Datenquelle!$P$29:$P$33</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050880"/>
        <c:axId val="151126784"/>
      </c:barChart>
      <c:catAx>
        <c:axId val="15105088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Kompetenzbereiche</a:t>
                </a:r>
              </a:p>
            </c:rich>
          </c:tx>
          <c:overlay val="0"/>
        </c:title>
        <c:numFmt formatCode="General" sourceLinked="1"/>
        <c:majorTickMark val="out"/>
        <c:minorTickMark val="none"/>
        <c:tickLblPos val="nextTo"/>
        <c:txPr>
          <a:bodyPr/>
          <a:lstStyle/>
          <a:p>
            <a:pPr>
              <a:defRPr sz="1000">
                <a:latin typeface="Arial" panose="020B0604020202020204" pitchFamily="34" charset="0"/>
                <a:cs typeface="Arial" panose="020B0604020202020204" pitchFamily="34" charset="0"/>
              </a:defRPr>
            </a:pPr>
            <a:endParaRPr lang="de-DE"/>
          </a:p>
        </c:txPr>
        <c:crossAx val="151126784"/>
        <c:crosses val="autoZero"/>
        <c:auto val="1"/>
        <c:lblAlgn val="ctr"/>
        <c:lblOffset val="100"/>
        <c:noMultiLvlLbl val="0"/>
      </c:catAx>
      <c:valAx>
        <c:axId val="151126784"/>
        <c:scaling>
          <c:orientation val="minMax"/>
          <c:max val="1"/>
          <c:min val="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Erfüllungsprozentsätze</a:t>
                </a:r>
              </a:p>
            </c:rich>
          </c:tx>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51050880"/>
        <c:crosses val="autoZero"/>
        <c:crossBetween val="between"/>
        <c:majorUnit val="0.2"/>
      </c:valAx>
      <c:spPr>
        <a:ln cap="rnd">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Erfüllung in den Aufgaben</a:t>
            </a:r>
          </a:p>
        </c:rich>
      </c:tx>
      <c:overlay val="0"/>
    </c:title>
    <c:autoTitleDeleted val="0"/>
    <c:plotArea>
      <c:layout>
        <c:manualLayout>
          <c:layoutTarget val="inner"/>
          <c:xMode val="edge"/>
          <c:yMode val="edge"/>
          <c:x val="9.3123745888734386E-2"/>
          <c:y val="0.10886687874617391"/>
          <c:w val="0.88831085573462831"/>
          <c:h val="0.49438229963374924"/>
        </c:manualLayout>
      </c:layout>
      <c:barChart>
        <c:barDir val="col"/>
        <c:grouping val="clustered"/>
        <c:varyColors val="0"/>
        <c:ser>
          <c:idx val="0"/>
          <c:order val="0"/>
          <c:spPr>
            <a:ln>
              <a:solidFill>
                <a:schemeClr val="tx1"/>
              </a:solidFill>
            </a:ln>
          </c:spPr>
          <c:invertIfNegative val="0"/>
          <c:dPt>
            <c:idx val="0"/>
            <c:invertIfNegative val="0"/>
            <c:bubble3D val="0"/>
            <c:spPr>
              <a:solidFill>
                <a:srgbClr val="009900"/>
              </a:solidFill>
              <a:ln>
                <a:solidFill>
                  <a:schemeClr val="tx1"/>
                </a:solidFill>
              </a:ln>
            </c:spPr>
          </c:dPt>
          <c:dPt>
            <c:idx val="1"/>
            <c:invertIfNegative val="0"/>
            <c:bubble3D val="0"/>
            <c:spPr>
              <a:solidFill>
                <a:srgbClr val="009900"/>
              </a:solidFill>
              <a:ln>
                <a:solidFill>
                  <a:schemeClr val="tx1"/>
                </a:solidFill>
              </a:ln>
            </c:spPr>
          </c:dPt>
          <c:dPt>
            <c:idx val="2"/>
            <c:invertIfNegative val="0"/>
            <c:bubble3D val="0"/>
            <c:spPr>
              <a:solidFill>
                <a:srgbClr val="009900"/>
              </a:solidFill>
              <a:ln>
                <a:solidFill>
                  <a:schemeClr val="tx1"/>
                </a:solidFill>
              </a:ln>
            </c:spPr>
          </c:dPt>
          <c:dPt>
            <c:idx val="3"/>
            <c:invertIfNegative val="0"/>
            <c:bubble3D val="0"/>
            <c:spPr>
              <a:solidFill>
                <a:schemeClr val="accent6">
                  <a:lumMod val="75000"/>
                </a:schemeClr>
              </a:solidFill>
              <a:ln>
                <a:solidFill>
                  <a:schemeClr val="tx1"/>
                </a:solidFill>
              </a:ln>
            </c:spPr>
          </c:dPt>
          <c:dPt>
            <c:idx val="4"/>
            <c:invertIfNegative val="0"/>
            <c:bubble3D val="0"/>
            <c:spPr>
              <a:solidFill>
                <a:schemeClr val="accent6">
                  <a:lumMod val="75000"/>
                </a:schemeClr>
              </a:solidFill>
              <a:ln>
                <a:solidFill>
                  <a:schemeClr val="tx1"/>
                </a:solidFill>
              </a:ln>
            </c:spPr>
          </c:dPt>
          <c:dPt>
            <c:idx val="5"/>
            <c:invertIfNegative val="0"/>
            <c:bubble3D val="0"/>
            <c:spPr>
              <a:solidFill>
                <a:schemeClr val="accent6">
                  <a:lumMod val="75000"/>
                </a:schemeClr>
              </a:solidFill>
              <a:ln>
                <a:solidFill>
                  <a:schemeClr val="tx1"/>
                </a:solidFill>
              </a:ln>
            </c:spPr>
          </c:dPt>
          <c:dPt>
            <c:idx val="6"/>
            <c:invertIfNegative val="0"/>
            <c:bubble3D val="0"/>
            <c:spPr>
              <a:solidFill>
                <a:schemeClr val="accent6">
                  <a:lumMod val="75000"/>
                </a:schemeClr>
              </a:solidFill>
              <a:ln>
                <a:solidFill>
                  <a:schemeClr val="tx1"/>
                </a:solidFill>
              </a:ln>
            </c:spPr>
          </c:dPt>
          <c:dPt>
            <c:idx val="7"/>
            <c:invertIfNegative val="0"/>
            <c:bubble3D val="0"/>
            <c:spPr>
              <a:solidFill>
                <a:schemeClr val="accent6">
                  <a:lumMod val="75000"/>
                </a:schemeClr>
              </a:solidFill>
              <a:ln>
                <a:solidFill>
                  <a:schemeClr val="tx1"/>
                </a:solidFill>
              </a:ln>
            </c:spPr>
          </c:dPt>
          <c:dLbls>
            <c:dLblPos val="inEnd"/>
            <c:showLegendKey val="0"/>
            <c:showVal val="1"/>
            <c:showCatName val="0"/>
            <c:showSerName val="0"/>
            <c:showPercent val="0"/>
            <c:showBubbleSize val="0"/>
            <c:showLeaderLines val="0"/>
          </c:dLbls>
          <c:cat>
            <c:multiLvlStrRef>
              <c:f>Datenquelle!$M$13:$T$16</c:f>
              <c:multiLvlStrCache>
                <c:ptCount val="8"/>
                <c:lvl>
                  <c:pt idx="0">
                    <c:v>Matt Baxter 
on air</c:v>
                  </c:pt>
                  <c:pt idx="1">
                    <c:v>The Isle of Wight</c:v>
                  </c:pt>
                  <c:pt idx="2">
                    <c:v>Places</c:v>
                  </c:pt>
                  <c:pt idx="3">
                    <c:v>An exciting afternoon</c:v>
                  </c:pt>
                  <c:pt idx="4">
                    <c:v>Sports</c:v>
                  </c:pt>
                  <c:pt idx="5">
                    <c:v>Holiday 
dialogue</c:v>
                  </c:pt>
                  <c:pt idx="6">
                    <c:v>My last holidays
Inhalt</c:v>
                  </c:pt>
                  <c:pt idx="7">
                    <c:v>My last holidays
Sprachqualität</c:v>
                  </c:pt>
                </c:lvl>
                <c:lvl>
                  <c:pt idx="0">
                    <c:v>A I</c:v>
                  </c:pt>
                  <c:pt idx="1">
                    <c:v>A II</c:v>
                  </c:pt>
                  <c:pt idx="2">
                    <c:v>A III</c:v>
                  </c:pt>
                  <c:pt idx="3">
                    <c:v>B I</c:v>
                  </c:pt>
                  <c:pt idx="4">
                    <c:v>B II</c:v>
                  </c:pt>
                  <c:pt idx="5">
                    <c:v>B III</c:v>
                  </c:pt>
                  <c:pt idx="6">
                    <c:v>B IV</c:v>
                  </c:pt>
                </c:lvl>
                <c:lvl>
                  <c:pt idx="3">
                    <c:v>Reading</c:v>
                  </c:pt>
                  <c:pt idx="4">
                    <c:v>Mediation</c:v>
                  </c:pt>
                  <c:pt idx="5">
                    <c:v>Language in use</c:v>
                  </c:pt>
                  <c:pt idx="6">
                    <c:v>Writing</c:v>
                  </c:pt>
                </c:lvl>
                <c:lvl>
                  <c:pt idx="0">
                    <c:v>Teil A: 
Listening Comprehension</c:v>
                  </c:pt>
                  <c:pt idx="3">
                    <c:v>
Teil B</c:v>
                  </c:pt>
                </c:lvl>
              </c:multiLvlStrCache>
            </c:multiLvlStrRef>
          </c:cat>
          <c:val>
            <c:numRef>
              <c:f>Datenquelle!$M$19:$T$19</c:f>
              <c:numCache>
                <c:formatCode>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axId val="151150976"/>
        <c:axId val="151152896"/>
      </c:barChart>
      <c:catAx>
        <c:axId val="151150976"/>
        <c:scaling>
          <c:orientation val="minMax"/>
        </c:scaling>
        <c:delete val="0"/>
        <c:axPos val="b"/>
        <c:title>
          <c:tx>
            <c:rich>
              <a:bodyPr/>
              <a:lstStyle/>
              <a:p>
                <a:pPr>
                  <a:defRPr/>
                </a:pPr>
                <a:r>
                  <a:rPr lang="en-US"/>
                  <a:t>Aufgaben</a:t>
                </a:r>
              </a:p>
            </c:rich>
          </c:tx>
          <c:layout>
            <c:manualLayout>
              <c:xMode val="edge"/>
              <c:yMode val="edge"/>
              <c:x val="0.49836776021680107"/>
              <c:y val="0.92251082425438513"/>
            </c:manualLayout>
          </c:layout>
          <c:overlay val="0"/>
        </c:title>
        <c:majorTickMark val="out"/>
        <c:minorTickMark val="none"/>
        <c:tickLblPos val="nextTo"/>
        <c:txPr>
          <a:bodyPr/>
          <a:lstStyle/>
          <a:p>
            <a:pPr>
              <a:defRPr sz="900"/>
            </a:pPr>
            <a:endParaRPr lang="de-DE"/>
          </a:p>
        </c:txPr>
        <c:crossAx val="151152896"/>
        <c:crosses val="autoZero"/>
        <c:auto val="1"/>
        <c:lblAlgn val="ctr"/>
        <c:lblOffset val="100"/>
        <c:noMultiLvlLbl val="0"/>
      </c:catAx>
      <c:valAx>
        <c:axId val="151152896"/>
        <c:scaling>
          <c:orientation val="minMax"/>
          <c:max val="1"/>
          <c:min val="0"/>
        </c:scaling>
        <c:delete val="0"/>
        <c:axPos val="l"/>
        <c:majorGridlines/>
        <c:title>
          <c:tx>
            <c:rich>
              <a:bodyPr rot="-5400000" vert="horz"/>
              <a:lstStyle/>
              <a:p>
                <a:pPr>
                  <a:defRPr/>
                </a:pPr>
                <a:r>
                  <a:rPr lang="en-US"/>
                  <a:t>Erfüllungsprozentsätze</a:t>
                </a:r>
              </a:p>
            </c:rich>
          </c:tx>
          <c:overlay val="0"/>
        </c:title>
        <c:numFmt formatCode="0%" sourceLinked="1"/>
        <c:majorTickMark val="out"/>
        <c:minorTickMark val="none"/>
        <c:tickLblPos val="nextTo"/>
        <c:crossAx val="151150976"/>
        <c:crosses val="autoZero"/>
        <c:crossBetween val="between"/>
        <c:majorUnit val="0.2"/>
      </c:valAx>
      <c:spPr>
        <a:ln>
          <a:solidFill>
            <a:schemeClr val="bg1">
              <a:lumMod val="50000"/>
            </a:schemeClr>
          </a:solidFill>
        </a:ln>
      </c:spPr>
    </c:plotArea>
    <c:plotVisOnly val="1"/>
    <c:dispBlanksAs val="gap"/>
    <c:showDLblsOverMax val="0"/>
  </c:chart>
  <c:txPr>
    <a:bodyPr/>
    <a:lstStyle/>
    <a:p>
      <a:pPr>
        <a:defRPr>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paperSize="9" orientation="landscape" verticalDpi="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76200</xdr:colOff>
      <xdr:row>19</xdr:row>
      <xdr:rowOff>171450</xdr:rowOff>
    </xdr:from>
    <xdr:to>
      <xdr:col>9</xdr:col>
      <xdr:colOff>752472</xdr:colOff>
      <xdr:row>34</xdr:row>
      <xdr:rowOff>152400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19050</xdr:rowOff>
    </xdr:from>
    <xdr:to>
      <xdr:col>11</xdr:col>
      <xdr:colOff>762002</xdr:colOff>
      <xdr:row>19</xdr:row>
      <xdr:rowOff>38100</xdr:rowOff>
    </xdr:to>
    <xdr:graphicFrame macro="">
      <xdr:nvGraphicFramePr>
        <xdr:cNvPr id="3"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xdr:colOff>
      <xdr:row>19</xdr:row>
      <xdr:rowOff>171450</xdr:rowOff>
    </xdr:from>
    <xdr:to>
      <xdr:col>9</xdr:col>
      <xdr:colOff>752472</xdr:colOff>
      <xdr:row>34</xdr:row>
      <xdr:rowOff>152400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19050</xdr:rowOff>
    </xdr:from>
    <xdr:to>
      <xdr:col>11</xdr:col>
      <xdr:colOff>762002</xdr:colOff>
      <xdr:row>19</xdr:row>
      <xdr:rowOff>38100</xdr:rowOff>
    </xdr:to>
    <xdr:graphicFrame macro="">
      <xdr:nvGraphicFramePr>
        <xdr:cNvPr id="5"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8</xdr:col>
          <xdr:colOff>781050</xdr:colOff>
          <xdr:row>52</xdr:row>
          <xdr:rowOff>38100</xdr:rowOff>
        </xdr:to>
        <xdr:sp macro="" textlink="">
          <xdr:nvSpPr>
            <xdr:cNvPr id="8194" name="Object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C000"/>
    <pageSetUpPr fitToPage="1"/>
  </sheetPr>
  <dimension ref="A1:Q47"/>
  <sheetViews>
    <sheetView showGridLines="0" zoomScaleNormal="100" workbookViewId="0">
      <selection activeCell="E18" sqref="E18"/>
    </sheetView>
  </sheetViews>
  <sheetFormatPr baseColWidth="10" defaultRowHeight="15" x14ac:dyDescent="0.25"/>
  <cols>
    <col min="1" max="1" width="3.7109375" style="119" bestFit="1" customWidth="1"/>
    <col min="2" max="2" width="22.5703125" style="62" customWidth="1"/>
    <col min="3" max="6" width="5.5703125" style="62" customWidth="1"/>
    <col min="7" max="7" width="6" style="62" customWidth="1"/>
    <col min="8" max="10" width="5.5703125" style="62" customWidth="1"/>
    <col min="11" max="12" width="5.140625" style="62" customWidth="1"/>
    <col min="13" max="13" width="2" style="62" customWidth="1"/>
    <col min="14" max="15" width="4.5703125" style="116" customWidth="1"/>
    <col min="16" max="16384" width="11.42578125" style="62"/>
  </cols>
  <sheetData>
    <row r="1" spans="1:17" ht="21" x14ac:dyDescent="0.35">
      <c r="A1" s="131" t="s">
        <v>12</v>
      </c>
      <c r="B1" s="118"/>
      <c r="C1" s="118"/>
      <c r="D1" s="118"/>
      <c r="E1" s="118"/>
      <c r="F1" s="118"/>
    </row>
    <row r="2" spans="1:17" ht="6" customHeight="1" thickBot="1" x14ac:dyDescent="0.3">
      <c r="N2" s="119"/>
      <c r="O2" s="119"/>
    </row>
    <row r="3" spans="1:17" ht="15.75" thickBot="1" x14ac:dyDescent="0.3">
      <c r="B3" s="151" t="s">
        <v>0</v>
      </c>
      <c r="C3" s="157"/>
      <c r="D3" s="158"/>
      <c r="F3" s="152"/>
      <c r="G3" s="152"/>
      <c r="H3" s="151" t="s">
        <v>11</v>
      </c>
      <c r="I3" s="159" t="str">
        <f>IF(COUNTBLANK(K11:K40)=30,"",(COUNT(K11:K40)))</f>
        <v/>
      </c>
      <c r="J3" s="160"/>
      <c r="N3" s="119"/>
      <c r="O3" s="119"/>
    </row>
    <row r="4" spans="1:17" ht="6" customHeight="1" x14ac:dyDescent="0.25">
      <c r="N4" s="119"/>
      <c r="O4" s="119"/>
    </row>
    <row r="5" spans="1:17" s="115" customFormat="1" ht="42" customHeight="1" x14ac:dyDescent="0.25">
      <c r="A5" s="119"/>
      <c r="B5" s="62"/>
      <c r="C5" s="175" t="s">
        <v>19</v>
      </c>
      <c r="D5" s="176"/>
      <c r="E5" s="177"/>
      <c r="F5" s="181" t="s">
        <v>13</v>
      </c>
      <c r="G5" s="182"/>
      <c r="H5" s="182"/>
      <c r="I5" s="182"/>
      <c r="J5" s="182"/>
      <c r="K5" s="168" t="s">
        <v>32</v>
      </c>
      <c r="L5" s="168" t="s">
        <v>31</v>
      </c>
      <c r="M5" s="62"/>
      <c r="N5" s="161" t="s">
        <v>33</v>
      </c>
      <c r="O5" s="164" t="s">
        <v>38</v>
      </c>
    </row>
    <row r="6" spans="1:17" s="115" customFormat="1" ht="33" customHeight="1" x14ac:dyDescent="0.25">
      <c r="A6" s="119"/>
      <c r="B6" s="62"/>
      <c r="C6" s="178"/>
      <c r="D6" s="179"/>
      <c r="E6" s="180"/>
      <c r="F6" s="140" t="s">
        <v>92</v>
      </c>
      <c r="G6" s="140" t="s">
        <v>93</v>
      </c>
      <c r="H6" s="140" t="s">
        <v>94</v>
      </c>
      <c r="I6" s="183" t="s">
        <v>30</v>
      </c>
      <c r="J6" s="184"/>
      <c r="K6" s="169"/>
      <c r="L6" s="169"/>
      <c r="M6" s="62"/>
      <c r="N6" s="162"/>
      <c r="O6" s="165"/>
      <c r="Q6" s="115" t="s">
        <v>40</v>
      </c>
    </row>
    <row r="7" spans="1:17" s="115" customFormat="1" ht="15" customHeight="1" x14ac:dyDescent="0.25">
      <c r="A7" s="119"/>
      <c r="B7" s="62"/>
      <c r="C7" s="132" t="s">
        <v>14</v>
      </c>
      <c r="D7" s="132" t="s">
        <v>15</v>
      </c>
      <c r="E7" s="132" t="s">
        <v>17</v>
      </c>
      <c r="F7" s="133" t="s">
        <v>20</v>
      </c>
      <c r="G7" s="133" t="s">
        <v>22</v>
      </c>
      <c r="H7" s="133" t="s">
        <v>24</v>
      </c>
      <c r="I7" s="185" t="s">
        <v>26</v>
      </c>
      <c r="J7" s="186"/>
      <c r="K7" s="173"/>
      <c r="L7" s="169"/>
      <c r="M7" s="62"/>
      <c r="N7" s="162"/>
      <c r="O7" s="165"/>
    </row>
    <row r="8" spans="1:17" s="115" customFormat="1" ht="70.5" customHeight="1" x14ac:dyDescent="0.25">
      <c r="A8" s="119"/>
      <c r="B8" s="62"/>
      <c r="C8" s="139" t="s">
        <v>96</v>
      </c>
      <c r="D8" s="139" t="s">
        <v>16</v>
      </c>
      <c r="E8" s="139" t="s">
        <v>18</v>
      </c>
      <c r="F8" s="138" t="s">
        <v>21</v>
      </c>
      <c r="G8" s="138" t="s">
        <v>23</v>
      </c>
      <c r="H8" s="138" t="s">
        <v>25</v>
      </c>
      <c r="I8" s="138" t="s">
        <v>34</v>
      </c>
      <c r="J8" s="138" t="s">
        <v>35</v>
      </c>
      <c r="K8" s="174"/>
      <c r="L8" s="169"/>
      <c r="M8" s="62"/>
      <c r="N8" s="162"/>
      <c r="O8" s="165"/>
    </row>
    <row r="9" spans="1:17" s="115" customFormat="1" ht="16.5" customHeight="1" x14ac:dyDescent="0.25">
      <c r="A9" s="119"/>
      <c r="B9" s="154" t="s">
        <v>7</v>
      </c>
      <c r="C9" s="134">
        <v>6</v>
      </c>
      <c r="D9" s="134">
        <v>4</v>
      </c>
      <c r="E9" s="134">
        <v>3</v>
      </c>
      <c r="F9" s="134">
        <v>6</v>
      </c>
      <c r="G9" s="134">
        <v>4</v>
      </c>
      <c r="H9" s="134">
        <v>6</v>
      </c>
      <c r="I9" s="134">
        <v>6</v>
      </c>
      <c r="J9" s="134">
        <v>4</v>
      </c>
      <c r="K9" s="135">
        <f>SUM(C9:J9)</f>
        <v>39</v>
      </c>
      <c r="L9" s="169"/>
      <c r="M9" s="62"/>
      <c r="N9" s="162"/>
      <c r="O9" s="165"/>
    </row>
    <row r="10" spans="1:17" s="121" customFormat="1" ht="15.75" thickBot="1" x14ac:dyDescent="0.3">
      <c r="A10" s="136" t="s">
        <v>1</v>
      </c>
      <c r="B10" s="137" t="s">
        <v>2</v>
      </c>
      <c r="C10" s="171"/>
      <c r="D10" s="172"/>
      <c r="E10" s="172"/>
      <c r="F10" s="172"/>
      <c r="G10" s="172"/>
      <c r="H10" s="172"/>
      <c r="I10" s="172"/>
      <c r="J10" s="172"/>
      <c r="L10" s="170"/>
      <c r="N10" s="163"/>
      <c r="O10" s="166"/>
    </row>
    <row r="11" spans="1:17" ht="12.95" customHeight="1" x14ac:dyDescent="0.25">
      <c r="A11" s="141">
        <v>1</v>
      </c>
      <c r="B11" s="142"/>
      <c r="C11" s="155"/>
      <c r="D11" s="143"/>
      <c r="E11" s="143"/>
      <c r="F11" s="143"/>
      <c r="G11" s="143"/>
      <c r="H11" s="143"/>
      <c r="I11" s="144"/>
      <c r="J11" s="145"/>
      <c r="K11" s="122" t="str">
        <f>IF(COUNTBLANK(C11:J11)=8,"",SUM(C11:J11))</f>
        <v/>
      </c>
      <c r="L11" s="123" t="str">
        <f>IF(K11="","",VLOOKUP(K11,Datenquelle!$B$4:$C$9,2,1))</f>
        <v/>
      </c>
      <c r="N11" s="120" t="str">
        <f>IF(COUNTBLANK(C11:E11)=3,"",(SUM(C11:E11)))</f>
        <v/>
      </c>
      <c r="O11" s="120" t="str">
        <f>IF(COUNTBLANK(F11:J11)=5,"",(SUM(F11:J11)))</f>
        <v/>
      </c>
    </row>
    <row r="12" spans="1:17" ht="12.95" customHeight="1" x14ac:dyDescent="0.25">
      <c r="A12" s="141">
        <v>2</v>
      </c>
      <c r="B12" s="146"/>
      <c r="C12" s="143"/>
      <c r="D12" s="143"/>
      <c r="E12" s="143"/>
      <c r="F12" s="143"/>
      <c r="G12" s="143"/>
      <c r="H12" s="143"/>
      <c r="I12" s="144"/>
      <c r="J12" s="145"/>
      <c r="K12" s="122" t="str">
        <f t="shared" ref="K12:K40" si="0">IF(COUNTBLANK(C12:J12)=8,"",SUM(C12:J12))</f>
        <v/>
      </c>
      <c r="L12" s="123" t="str">
        <f>IF(K12="","",VLOOKUP(K12,Datenquelle!$B$4:$C$9,2,1))</f>
        <v/>
      </c>
      <c r="N12" s="120" t="str">
        <f t="shared" ref="N12:N40" si="1">IF(COUNTBLANK(C12:E12)=3,"",(SUM(C12:E12)))</f>
        <v/>
      </c>
      <c r="O12" s="120" t="str">
        <f t="shared" ref="O12:O40" si="2">IF(COUNTBLANK(F12:J12)=5,"",(SUM(F12:J12)))</f>
        <v/>
      </c>
    </row>
    <row r="13" spans="1:17" ht="12.95" customHeight="1" x14ac:dyDescent="0.25">
      <c r="A13" s="141">
        <v>3</v>
      </c>
      <c r="B13" s="146"/>
      <c r="C13" s="143"/>
      <c r="D13" s="143"/>
      <c r="E13" s="143"/>
      <c r="F13" s="143"/>
      <c r="G13" s="143"/>
      <c r="H13" s="143"/>
      <c r="I13" s="144"/>
      <c r="J13" s="145"/>
      <c r="K13" s="122" t="str">
        <f t="shared" si="0"/>
        <v/>
      </c>
      <c r="L13" s="123" t="str">
        <f>IF(K13="","",VLOOKUP(K13,Datenquelle!$B$4:$C$9,2,1))</f>
        <v/>
      </c>
      <c r="N13" s="120" t="str">
        <f t="shared" si="1"/>
        <v/>
      </c>
      <c r="O13" s="120" t="str">
        <f t="shared" si="2"/>
        <v/>
      </c>
    </row>
    <row r="14" spans="1:17" ht="12.95" customHeight="1" x14ac:dyDescent="0.25">
      <c r="A14" s="141">
        <v>4</v>
      </c>
      <c r="B14" s="146"/>
      <c r="C14" s="143"/>
      <c r="D14" s="143"/>
      <c r="E14" s="143"/>
      <c r="F14" s="143"/>
      <c r="G14" s="143"/>
      <c r="H14" s="143"/>
      <c r="I14" s="144"/>
      <c r="J14" s="145"/>
      <c r="K14" s="122" t="str">
        <f t="shared" si="0"/>
        <v/>
      </c>
      <c r="L14" s="123" t="str">
        <f>IF(K14="","",VLOOKUP(K14,Datenquelle!$B$4:$C$9,2,1))</f>
        <v/>
      </c>
      <c r="N14" s="120" t="str">
        <f t="shared" si="1"/>
        <v/>
      </c>
      <c r="O14" s="120" t="str">
        <f t="shared" si="2"/>
        <v/>
      </c>
    </row>
    <row r="15" spans="1:17" ht="12.95" customHeight="1" x14ac:dyDescent="0.25">
      <c r="A15" s="141">
        <v>5</v>
      </c>
      <c r="B15" s="146"/>
      <c r="C15" s="143"/>
      <c r="D15" s="143"/>
      <c r="E15" s="143"/>
      <c r="F15" s="143"/>
      <c r="G15" s="143"/>
      <c r="H15" s="143"/>
      <c r="I15" s="144"/>
      <c r="J15" s="145"/>
      <c r="K15" s="122" t="str">
        <f t="shared" si="0"/>
        <v/>
      </c>
      <c r="L15" s="123" t="str">
        <f>IF(K15="","",VLOOKUP(K15,Datenquelle!$B$4:$C$9,2,1))</f>
        <v/>
      </c>
      <c r="N15" s="120" t="str">
        <f t="shared" si="1"/>
        <v/>
      </c>
      <c r="O15" s="120" t="str">
        <f t="shared" si="2"/>
        <v/>
      </c>
    </row>
    <row r="16" spans="1:17" ht="12.95" customHeight="1" x14ac:dyDescent="0.25">
      <c r="A16" s="141">
        <v>6</v>
      </c>
      <c r="B16" s="146"/>
      <c r="C16" s="143"/>
      <c r="D16" s="143"/>
      <c r="E16" s="143"/>
      <c r="F16" s="143"/>
      <c r="G16" s="143"/>
      <c r="H16" s="143"/>
      <c r="I16" s="144"/>
      <c r="J16" s="145"/>
      <c r="K16" s="122" t="str">
        <f t="shared" si="0"/>
        <v/>
      </c>
      <c r="L16" s="123" t="str">
        <f>IF(K16="","",VLOOKUP(K16,Datenquelle!$B$4:$C$9,2,1))</f>
        <v/>
      </c>
      <c r="N16" s="120" t="str">
        <f t="shared" si="1"/>
        <v/>
      </c>
      <c r="O16" s="120" t="str">
        <f t="shared" si="2"/>
        <v/>
      </c>
      <c r="Q16" s="124"/>
    </row>
    <row r="17" spans="1:15" ht="12.95" customHeight="1" x14ac:dyDescent="0.25">
      <c r="A17" s="141">
        <v>7</v>
      </c>
      <c r="B17" s="146"/>
      <c r="C17" s="143"/>
      <c r="D17" s="143"/>
      <c r="E17" s="143"/>
      <c r="F17" s="143"/>
      <c r="G17" s="143"/>
      <c r="H17" s="143"/>
      <c r="I17" s="144"/>
      <c r="J17" s="145"/>
      <c r="K17" s="122" t="str">
        <f t="shared" si="0"/>
        <v/>
      </c>
      <c r="L17" s="123" t="str">
        <f>IF(K17="","",VLOOKUP(K17,Datenquelle!$B$4:$C$9,2,1))</f>
        <v/>
      </c>
      <c r="N17" s="120" t="str">
        <f t="shared" si="1"/>
        <v/>
      </c>
      <c r="O17" s="120" t="str">
        <f t="shared" si="2"/>
        <v/>
      </c>
    </row>
    <row r="18" spans="1:15" ht="12.95" customHeight="1" x14ac:dyDescent="0.25">
      <c r="A18" s="141">
        <v>8</v>
      </c>
      <c r="B18" s="146"/>
      <c r="C18" s="143"/>
      <c r="D18" s="143"/>
      <c r="E18" s="143"/>
      <c r="F18" s="143"/>
      <c r="G18" s="143"/>
      <c r="H18" s="143"/>
      <c r="I18" s="144"/>
      <c r="J18" s="145"/>
      <c r="K18" s="122" t="str">
        <f t="shared" si="0"/>
        <v/>
      </c>
      <c r="L18" s="123" t="str">
        <f>IF(K18="","",VLOOKUP(K18,Datenquelle!$B$4:$C$9,2,1))</f>
        <v/>
      </c>
      <c r="N18" s="120" t="str">
        <f t="shared" si="1"/>
        <v/>
      </c>
      <c r="O18" s="120" t="str">
        <f t="shared" si="2"/>
        <v/>
      </c>
    </row>
    <row r="19" spans="1:15" ht="12.95" customHeight="1" x14ac:dyDescent="0.25">
      <c r="A19" s="141">
        <v>9</v>
      </c>
      <c r="B19" s="146"/>
      <c r="C19" s="143"/>
      <c r="D19" s="143"/>
      <c r="E19" s="143"/>
      <c r="F19" s="143"/>
      <c r="G19" s="143"/>
      <c r="H19" s="143"/>
      <c r="I19" s="144"/>
      <c r="J19" s="145"/>
      <c r="K19" s="122" t="str">
        <f t="shared" si="0"/>
        <v/>
      </c>
      <c r="L19" s="123" t="str">
        <f>IF(K19="","",VLOOKUP(K19,Datenquelle!$B$4:$C$9,2,1))</f>
        <v/>
      </c>
      <c r="N19" s="120" t="str">
        <f t="shared" si="1"/>
        <v/>
      </c>
      <c r="O19" s="120" t="str">
        <f t="shared" si="2"/>
        <v/>
      </c>
    </row>
    <row r="20" spans="1:15" ht="12.95" customHeight="1" x14ac:dyDescent="0.25">
      <c r="A20" s="141">
        <v>10</v>
      </c>
      <c r="B20" s="146"/>
      <c r="C20" s="143"/>
      <c r="D20" s="143"/>
      <c r="E20" s="143"/>
      <c r="F20" s="143"/>
      <c r="G20" s="143"/>
      <c r="H20" s="143"/>
      <c r="I20" s="144"/>
      <c r="J20" s="145"/>
      <c r="K20" s="122" t="str">
        <f t="shared" si="0"/>
        <v/>
      </c>
      <c r="L20" s="123" t="str">
        <f>IF(K20="","",VLOOKUP(K20,Datenquelle!$B$4:$C$9,2,1))</f>
        <v/>
      </c>
      <c r="N20" s="120" t="str">
        <f t="shared" si="1"/>
        <v/>
      </c>
      <c r="O20" s="120" t="str">
        <f t="shared" si="2"/>
        <v/>
      </c>
    </row>
    <row r="21" spans="1:15" ht="12.95" customHeight="1" x14ac:dyDescent="0.25">
      <c r="A21" s="141">
        <v>11</v>
      </c>
      <c r="B21" s="146"/>
      <c r="C21" s="143"/>
      <c r="D21" s="143"/>
      <c r="E21" s="143"/>
      <c r="F21" s="143"/>
      <c r="G21" s="143"/>
      <c r="H21" s="143"/>
      <c r="I21" s="144"/>
      <c r="J21" s="145"/>
      <c r="K21" s="122" t="str">
        <f t="shared" si="0"/>
        <v/>
      </c>
      <c r="L21" s="123" t="str">
        <f>IF(K21="","",VLOOKUP(K21,Datenquelle!$B$4:$C$9,2,1))</f>
        <v/>
      </c>
      <c r="N21" s="120" t="str">
        <f t="shared" si="1"/>
        <v/>
      </c>
      <c r="O21" s="120" t="str">
        <f t="shared" si="2"/>
        <v/>
      </c>
    </row>
    <row r="22" spans="1:15" ht="12.95" customHeight="1" x14ac:dyDescent="0.25">
      <c r="A22" s="141">
        <v>12</v>
      </c>
      <c r="B22" s="146"/>
      <c r="C22" s="143"/>
      <c r="D22" s="143"/>
      <c r="E22" s="143"/>
      <c r="F22" s="143"/>
      <c r="G22" s="143"/>
      <c r="H22" s="143"/>
      <c r="I22" s="144"/>
      <c r="J22" s="145"/>
      <c r="K22" s="122" t="str">
        <f t="shared" si="0"/>
        <v/>
      </c>
      <c r="L22" s="123" t="str">
        <f>IF(K22="","",VLOOKUP(K22,Datenquelle!$B$4:$C$9,2,1))</f>
        <v/>
      </c>
      <c r="N22" s="120" t="str">
        <f t="shared" si="1"/>
        <v/>
      </c>
      <c r="O22" s="120" t="str">
        <f t="shared" si="2"/>
        <v/>
      </c>
    </row>
    <row r="23" spans="1:15" ht="12.95" customHeight="1" x14ac:dyDescent="0.25">
      <c r="A23" s="141">
        <v>13</v>
      </c>
      <c r="B23" s="146"/>
      <c r="C23" s="143"/>
      <c r="D23" s="143"/>
      <c r="E23" s="143"/>
      <c r="F23" s="143"/>
      <c r="G23" s="143"/>
      <c r="H23" s="143"/>
      <c r="I23" s="144"/>
      <c r="J23" s="145"/>
      <c r="K23" s="122" t="str">
        <f t="shared" si="0"/>
        <v/>
      </c>
      <c r="L23" s="123" t="str">
        <f>IF(K23="","",VLOOKUP(K23,Datenquelle!$B$4:$C$9,2,1))</f>
        <v/>
      </c>
      <c r="N23" s="120" t="str">
        <f t="shared" si="1"/>
        <v/>
      </c>
      <c r="O23" s="120" t="str">
        <f t="shared" si="2"/>
        <v/>
      </c>
    </row>
    <row r="24" spans="1:15" ht="12.95" customHeight="1" x14ac:dyDescent="0.25">
      <c r="A24" s="141">
        <v>14</v>
      </c>
      <c r="B24" s="146"/>
      <c r="C24" s="143"/>
      <c r="D24" s="143"/>
      <c r="E24" s="143"/>
      <c r="F24" s="143"/>
      <c r="G24" s="143"/>
      <c r="H24" s="143"/>
      <c r="I24" s="144"/>
      <c r="J24" s="145"/>
      <c r="K24" s="122" t="str">
        <f t="shared" si="0"/>
        <v/>
      </c>
      <c r="L24" s="123" t="str">
        <f>IF(K24="","",VLOOKUP(K24,Datenquelle!$B$4:$C$9,2,1))</f>
        <v/>
      </c>
      <c r="N24" s="120" t="str">
        <f t="shared" si="1"/>
        <v/>
      </c>
      <c r="O24" s="120" t="str">
        <f t="shared" si="2"/>
        <v/>
      </c>
    </row>
    <row r="25" spans="1:15" ht="12.95" customHeight="1" x14ac:dyDescent="0.25">
      <c r="A25" s="141">
        <v>15</v>
      </c>
      <c r="B25" s="146"/>
      <c r="C25" s="143"/>
      <c r="D25" s="143"/>
      <c r="E25" s="143"/>
      <c r="F25" s="143"/>
      <c r="G25" s="143"/>
      <c r="H25" s="143"/>
      <c r="I25" s="144"/>
      <c r="J25" s="145"/>
      <c r="K25" s="122" t="str">
        <f t="shared" si="0"/>
        <v/>
      </c>
      <c r="L25" s="123" t="str">
        <f>IF(K25="","",VLOOKUP(K25,Datenquelle!$B$4:$C$9,2,1))</f>
        <v/>
      </c>
      <c r="N25" s="120" t="str">
        <f t="shared" si="1"/>
        <v/>
      </c>
      <c r="O25" s="120" t="str">
        <f t="shared" si="2"/>
        <v/>
      </c>
    </row>
    <row r="26" spans="1:15" ht="12.95" customHeight="1" x14ac:dyDescent="0.25">
      <c r="A26" s="141">
        <v>16</v>
      </c>
      <c r="B26" s="146"/>
      <c r="C26" s="143"/>
      <c r="D26" s="143"/>
      <c r="E26" s="143"/>
      <c r="F26" s="143"/>
      <c r="G26" s="143"/>
      <c r="H26" s="143"/>
      <c r="I26" s="144"/>
      <c r="J26" s="145"/>
      <c r="K26" s="122" t="str">
        <f t="shared" si="0"/>
        <v/>
      </c>
      <c r="L26" s="123" t="str">
        <f>IF(K26="","",VLOOKUP(K26,Datenquelle!$B$4:$C$9,2,1))</f>
        <v/>
      </c>
      <c r="N26" s="120" t="str">
        <f t="shared" si="1"/>
        <v/>
      </c>
      <c r="O26" s="120" t="str">
        <f t="shared" si="2"/>
        <v/>
      </c>
    </row>
    <row r="27" spans="1:15" ht="12.95" customHeight="1" x14ac:dyDescent="0.25">
      <c r="A27" s="141">
        <v>17</v>
      </c>
      <c r="B27" s="146"/>
      <c r="C27" s="143"/>
      <c r="D27" s="143"/>
      <c r="E27" s="143"/>
      <c r="F27" s="143"/>
      <c r="G27" s="143"/>
      <c r="H27" s="143"/>
      <c r="I27" s="144"/>
      <c r="J27" s="145"/>
      <c r="K27" s="122" t="str">
        <f t="shared" si="0"/>
        <v/>
      </c>
      <c r="L27" s="123" t="str">
        <f>IF(K27="","",VLOOKUP(K27,Datenquelle!$B$4:$C$9,2,1))</f>
        <v/>
      </c>
      <c r="N27" s="120" t="str">
        <f t="shared" si="1"/>
        <v/>
      </c>
      <c r="O27" s="120" t="str">
        <f t="shared" si="2"/>
        <v/>
      </c>
    </row>
    <row r="28" spans="1:15" ht="12.95" customHeight="1" x14ac:dyDescent="0.25">
      <c r="A28" s="141">
        <v>18</v>
      </c>
      <c r="B28" s="146"/>
      <c r="C28" s="143"/>
      <c r="D28" s="143"/>
      <c r="E28" s="143"/>
      <c r="F28" s="143"/>
      <c r="G28" s="143"/>
      <c r="H28" s="143"/>
      <c r="I28" s="144"/>
      <c r="J28" s="145"/>
      <c r="K28" s="122" t="str">
        <f t="shared" si="0"/>
        <v/>
      </c>
      <c r="L28" s="123" t="str">
        <f>IF(K28="","",VLOOKUP(K28,Datenquelle!$B$4:$C$9,2,1))</f>
        <v/>
      </c>
      <c r="N28" s="120" t="str">
        <f t="shared" si="1"/>
        <v/>
      </c>
      <c r="O28" s="120" t="str">
        <f t="shared" si="2"/>
        <v/>
      </c>
    </row>
    <row r="29" spans="1:15" ht="12.95" customHeight="1" x14ac:dyDescent="0.25">
      <c r="A29" s="141">
        <v>19</v>
      </c>
      <c r="B29" s="146"/>
      <c r="C29" s="143"/>
      <c r="D29" s="143"/>
      <c r="E29" s="143"/>
      <c r="F29" s="143"/>
      <c r="G29" s="143"/>
      <c r="H29" s="143"/>
      <c r="I29" s="144"/>
      <c r="J29" s="145"/>
      <c r="K29" s="122" t="str">
        <f t="shared" si="0"/>
        <v/>
      </c>
      <c r="L29" s="123" t="str">
        <f>IF(K29="","",VLOOKUP(K29,Datenquelle!$B$4:$C$9,2,1))</f>
        <v/>
      </c>
      <c r="N29" s="120" t="str">
        <f t="shared" si="1"/>
        <v/>
      </c>
      <c r="O29" s="120" t="str">
        <f t="shared" si="2"/>
        <v/>
      </c>
    </row>
    <row r="30" spans="1:15" ht="12.95" customHeight="1" x14ac:dyDescent="0.25">
      <c r="A30" s="141">
        <v>20</v>
      </c>
      <c r="B30" s="146"/>
      <c r="C30" s="143"/>
      <c r="D30" s="143"/>
      <c r="E30" s="143"/>
      <c r="F30" s="143"/>
      <c r="G30" s="143"/>
      <c r="H30" s="143"/>
      <c r="I30" s="144"/>
      <c r="J30" s="145"/>
      <c r="K30" s="122" t="str">
        <f t="shared" si="0"/>
        <v/>
      </c>
      <c r="L30" s="123" t="str">
        <f>IF(K30="","",VLOOKUP(K30,Datenquelle!$B$4:$C$9,2,1))</f>
        <v/>
      </c>
      <c r="N30" s="120" t="str">
        <f t="shared" si="1"/>
        <v/>
      </c>
      <c r="O30" s="120" t="str">
        <f t="shared" si="2"/>
        <v/>
      </c>
    </row>
    <row r="31" spans="1:15" ht="12.95" customHeight="1" x14ac:dyDescent="0.25">
      <c r="A31" s="141">
        <v>21</v>
      </c>
      <c r="B31" s="146"/>
      <c r="C31" s="143"/>
      <c r="D31" s="143"/>
      <c r="E31" s="143"/>
      <c r="F31" s="143"/>
      <c r="G31" s="143"/>
      <c r="H31" s="143"/>
      <c r="I31" s="144"/>
      <c r="J31" s="145"/>
      <c r="K31" s="122" t="str">
        <f t="shared" si="0"/>
        <v/>
      </c>
      <c r="L31" s="123" t="str">
        <f>IF(K31="","",VLOOKUP(K31,Datenquelle!$B$4:$C$9,2,1))</f>
        <v/>
      </c>
      <c r="N31" s="120" t="str">
        <f t="shared" si="1"/>
        <v/>
      </c>
      <c r="O31" s="120" t="str">
        <f t="shared" si="2"/>
        <v/>
      </c>
    </row>
    <row r="32" spans="1:15" ht="12.95" customHeight="1" x14ac:dyDescent="0.25">
      <c r="A32" s="141">
        <v>22</v>
      </c>
      <c r="B32" s="146"/>
      <c r="C32" s="143"/>
      <c r="D32" s="143"/>
      <c r="E32" s="143"/>
      <c r="F32" s="143"/>
      <c r="G32" s="143"/>
      <c r="H32" s="143"/>
      <c r="I32" s="144"/>
      <c r="J32" s="145"/>
      <c r="K32" s="122" t="str">
        <f t="shared" si="0"/>
        <v/>
      </c>
      <c r="L32" s="123" t="str">
        <f>IF(K32="","",VLOOKUP(K32,Datenquelle!$B$4:$C$9,2,1))</f>
        <v/>
      </c>
      <c r="N32" s="120" t="str">
        <f t="shared" si="1"/>
        <v/>
      </c>
      <c r="O32" s="120" t="str">
        <f t="shared" si="2"/>
        <v/>
      </c>
    </row>
    <row r="33" spans="1:15" ht="12.95" customHeight="1" x14ac:dyDescent="0.25">
      <c r="A33" s="141">
        <v>23</v>
      </c>
      <c r="B33" s="146"/>
      <c r="C33" s="143"/>
      <c r="D33" s="143"/>
      <c r="E33" s="143"/>
      <c r="F33" s="143"/>
      <c r="G33" s="143"/>
      <c r="H33" s="143"/>
      <c r="I33" s="144"/>
      <c r="J33" s="145"/>
      <c r="K33" s="122" t="str">
        <f t="shared" si="0"/>
        <v/>
      </c>
      <c r="L33" s="123" t="str">
        <f>IF(K33="","",VLOOKUP(K33,Datenquelle!$B$4:$C$9,2,1))</f>
        <v/>
      </c>
      <c r="N33" s="120" t="str">
        <f t="shared" si="1"/>
        <v/>
      </c>
      <c r="O33" s="120" t="str">
        <f t="shared" si="2"/>
        <v/>
      </c>
    </row>
    <row r="34" spans="1:15" ht="12.95" customHeight="1" x14ac:dyDescent="0.25">
      <c r="A34" s="141">
        <v>24</v>
      </c>
      <c r="B34" s="146"/>
      <c r="C34" s="143"/>
      <c r="D34" s="143"/>
      <c r="E34" s="143"/>
      <c r="F34" s="143"/>
      <c r="G34" s="143"/>
      <c r="H34" s="143"/>
      <c r="I34" s="144"/>
      <c r="J34" s="145"/>
      <c r="K34" s="122" t="str">
        <f t="shared" si="0"/>
        <v/>
      </c>
      <c r="L34" s="123" t="str">
        <f>IF(K34="","",VLOOKUP(K34,Datenquelle!$B$4:$C$9,2,1))</f>
        <v/>
      </c>
      <c r="N34" s="120" t="str">
        <f t="shared" si="1"/>
        <v/>
      </c>
      <c r="O34" s="120" t="str">
        <f t="shared" si="2"/>
        <v/>
      </c>
    </row>
    <row r="35" spans="1:15" ht="12.95" customHeight="1" x14ac:dyDescent="0.25">
      <c r="A35" s="141">
        <v>25</v>
      </c>
      <c r="B35" s="146"/>
      <c r="C35" s="143"/>
      <c r="D35" s="143"/>
      <c r="E35" s="143"/>
      <c r="F35" s="143"/>
      <c r="G35" s="143"/>
      <c r="H35" s="143"/>
      <c r="I35" s="144"/>
      <c r="J35" s="145"/>
      <c r="K35" s="122" t="str">
        <f t="shared" si="0"/>
        <v/>
      </c>
      <c r="L35" s="123" t="str">
        <f>IF(K35="","",VLOOKUP(K35,Datenquelle!$B$4:$C$9,2,1))</f>
        <v/>
      </c>
      <c r="N35" s="120" t="str">
        <f t="shared" si="1"/>
        <v/>
      </c>
      <c r="O35" s="120" t="str">
        <f t="shared" si="2"/>
        <v/>
      </c>
    </row>
    <row r="36" spans="1:15" ht="12.95" customHeight="1" x14ac:dyDescent="0.25">
      <c r="A36" s="141">
        <v>26</v>
      </c>
      <c r="B36" s="146"/>
      <c r="C36" s="143"/>
      <c r="D36" s="143"/>
      <c r="E36" s="143"/>
      <c r="F36" s="143"/>
      <c r="G36" s="143"/>
      <c r="H36" s="143"/>
      <c r="I36" s="144"/>
      <c r="J36" s="145"/>
      <c r="K36" s="122" t="str">
        <f t="shared" si="0"/>
        <v/>
      </c>
      <c r="L36" s="123" t="str">
        <f>IF(K36="","",VLOOKUP(K36,Datenquelle!$B$4:$C$9,2,1))</f>
        <v/>
      </c>
      <c r="N36" s="120" t="str">
        <f t="shared" si="1"/>
        <v/>
      </c>
      <c r="O36" s="120" t="str">
        <f t="shared" si="2"/>
        <v/>
      </c>
    </row>
    <row r="37" spans="1:15" ht="12.95" customHeight="1" x14ac:dyDescent="0.25">
      <c r="A37" s="141">
        <v>27</v>
      </c>
      <c r="B37" s="146"/>
      <c r="C37" s="143"/>
      <c r="D37" s="143"/>
      <c r="E37" s="143"/>
      <c r="F37" s="143"/>
      <c r="G37" s="143"/>
      <c r="H37" s="143"/>
      <c r="I37" s="144"/>
      <c r="J37" s="145"/>
      <c r="K37" s="122" t="str">
        <f t="shared" si="0"/>
        <v/>
      </c>
      <c r="L37" s="123" t="str">
        <f>IF(K37="","",VLOOKUP(K37,Datenquelle!$B$4:$C$9,2,1))</f>
        <v/>
      </c>
      <c r="N37" s="120" t="str">
        <f t="shared" si="1"/>
        <v/>
      </c>
      <c r="O37" s="120" t="str">
        <f t="shared" si="2"/>
        <v/>
      </c>
    </row>
    <row r="38" spans="1:15" ht="12.95" customHeight="1" x14ac:dyDescent="0.25">
      <c r="A38" s="141">
        <v>28</v>
      </c>
      <c r="B38" s="146"/>
      <c r="C38" s="143"/>
      <c r="D38" s="143"/>
      <c r="E38" s="143"/>
      <c r="F38" s="143"/>
      <c r="G38" s="143"/>
      <c r="H38" s="143"/>
      <c r="I38" s="144"/>
      <c r="J38" s="145"/>
      <c r="K38" s="122" t="str">
        <f t="shared" si="0"/>
        <v/>
      </c>
      <c r="L38" s="123" t="str">
        <f>IF(K38="","",VLOOKUP(K38,Datenquelle!$B$4:$C$9,2,1))</f>
        <v/>
      </c>
      <c r="N38" s="120" t="str">
        <f t="shared" si="1"/>
        <v/>
      </c>
      <c r="O38" s="120" t="str">
        <f t="shared" si="2"/>
        <v/>
      </c>
    </row>
    <row r="39" spans="1:15" ht="12.95" customHeight="1" x14ac:dyDescent="0.25">
      <c r="A39" s="141">
        <v>29</v>
      </c>
      <c r="B39" s="146"/>
      <c r="C39" s="143"/>
      <c r="D39" s="143"/>
      <c r="E39" s="143"/>
      <c r="F39" s="143"/>
      <c r="G39" s="143"/>
      <c r="H39" s="143"/>
      <c r="I39" s="144"/>
      <c r="J39" s="145"/>
      <c r="K39" s="122" t="str">
        <f t="shared" si="0"/>
        <v/>
      </c>
      <c r="L39" s="123" t="str">
        <f>IF(K39="","",VLOOKUP(K39,Datenquelle!$B$4:$C$9,2,1))</f>
        <v/>
      </c>
      <c r="N39" s="120" t="str">
        <f t="shared" si="1"/>
        <v/>
      </c>
      <c r="O39" s="120" t="str">
        <f t="shared" si="2"/>
        <v/>
      </c>
    </row>
    <row r="40" spans="1:15" ht="12.95" customHeight="1" thickBot="1" x14ac:dyDescent="0.3">
      <c r="A40" s="141">
        <v>30</v>
      </c>
      <c r="B40" s="147"/>
      <c r="C40" s="148"/>
      <c r="D40" s="148"/>
      <c r="E40" s="148"/>
      <c r="F40" s="148"/>
      <c r="G40" s="148"/>
      <c r="H40" s="148"/>
      <c r="I40" s="149"/>
      <c r="J40" s="150"/>
      <c r="K40" s="122" t="str">
        <f t="shared" si="0"/>
        <v/>
      </c>
      <c r="L40" s="123" t="str">
        <f>IF(K40="","",VLOOKUP(K40,Datenquelle!$B$4:$C$9,2,1))</f>
        <v/>
      </c>
      <c r="N40" s="120" t="str">
        <f t="shared" si="1"/>
        <v/>
      </c>
      <c r="O40" s="120" t="str">
        <f t="shared" si="2"/>
        <v/>
      </c>
    </row>
    <row r="41" spans="1:15" x14ac:dyDescent="0.25">
      <c r="A41" s="187" t="s">
        <v>3</v>
      </c>
      <c r="B41" s="187"/>
      <c r="C41" s="125" t="str">
        <f>IF(COUNTBLANK(C11:C40)=30,"",SUM(C11:C40))</f>
        <v/>
      </c>
      <c r="D41" s="125" t="str">
        <f t="shared" ref="D41:J41" si="3">IF(COUNTBLANK(D11:D40)=30,"",SUM(D11:D40))</f>
        <v/>
      </c>
      <c r="E41" s="125" t="str">
        <f t="shared" si="3"/>
        <v/>
      </c>
      <c r="F41" s="125" t="str">
        <f t="shared" si="3"/>
        <v/>
      </c>
      <c r="G41" s="125" t="str">
        <f t="shared" si="3"/>
        <v/>
      </c>
      <c r="H41" s="125" t="str">
        <f t="shared" si="3"/>
        <v/>
      </c>
      <c r="I41" s="125" t="str">
        <f t="shared" si="3"/>
        <v/>
      </c>
      <c r="J41" s="125" t="str">
        <f t="shared" si="3"/>
        <v/>
      </c>
      <c r="K41" s="115"/>
      <c r="L41" s="115"/>
      <c r="N41" s="123" t="str">
        <f>IF(COUNTBLANK(N11:N40)=30,"",SUM(N11:N40))</f>
        <v/>
      </c>
      <c r="O41" s="123" t="str">
        <f>IF(COUNTBLANK(O11:O40)=30,"",SUM(O11:O40))</f>
        <v/>
      </c>
    </row>
    <row r="42" spans="1:15" x14ac:dyDescent="0.25">
      <c r="A42" s="156" t="s">
        <v>4</v>
      </c>
      <c r="B42" s="156"/>
      <c r="C42" s="126" t="str">
        <f>IF(COUNTBLANK(C11:C40)=30,"",C41/($I$3*C9))</f>
        <v/>
      </c>
      <c r="D42" s="126" t="str">
        <f t="shared" ref="D42:J42" si="4">IF(COUNTBLANK(D11:D40)=30,"",D41/($I$3*D9))</f>
        <v/>
      </c>
      <c r="E42" s="126" t="str">
        <f t="shared" si="4"/>
        <v/>
      </c>
      <c r="F42" s="126" t="str">
        <f t="shared" si="4"/>
        <v/>
      </c>
      <c r="G42" s="126" t="str">
        <f t="shared" si="4"/>
        <v/>
      </c>
      <c r="H42" s="126" t="str">
        <f t="shared" si="4"/>
        <v/>
      </c>
      <c r="I42" s="126" t="str">
        <f t="shared" si="4"/>
        <v/>
      </c>
      <c r="J42" s="126" t="str">
        <f t="shared" si="4"/>
        <v/>
      </c>
      <c r="K42" s="115"/>
      <c r="L42" s="115"/>
      <c r="N42" s="126" t="str">
        <f>IF(COUNTBLANK(N11:N40)=30,"",N41/($I$3*13))</f>
        <v/>
      </c>
      <c r="O42" s="126" t="str">
        <f>IF(COUNTBLANK(O11:O40)=30,"",O41/($I$3*26))</f>
        <v/>
      </c>
    </row>
    <row r="43" spans="1:15" x14ac:dyDescent="0.25">
      <c r="B43" s="115"/>
      <c r="C43" s="115"/>
      <c r="D43" s="115"/>
      <c r="E43" s="115"/>
      <c r="F43" s="115"/>
      <c r="G43" s="115"/>
      <c r="H43" s="115"/>
      <c r="I43" s="115"/>
      <c r="J43" s="115"/>
      <c r="K43" s="115"/>
      <c r="L43" s="115"/>
    </row>
    <row r="44" spans="1:15" ht="22.5" customHeight="1" x14ac:dyDescent="0.25">
      <c r="B44" s="127" t="s">
        <v>5</v>
      </c>
      <c r="C44" s="128">
        <v>1</v>
      </c>
      <c r="D44" s="128">
        <v>2</v>
      </c>
      <c r="E44" s="128">
        <v>3</v>
      </c>
      <c r="F44" s="128">
        <v>4</v>
      </c>
      <c r="G44" s="128">
        <v>5</v>
      </c>
      <c r="H44" s="128">
        <v>6</v>
      </c>
      <c r="I44" s="153" t="s">
        <v>95</v>
      </c>
    </row>
    <row r="45" spans="1:15" x14ac:dyDescent="0.25">
      <c r="B45" s="127" t="s">
        <v>6</v>
      </c>
      <c r="C45" s="129" t="str">
        <f>IF(COUNTBLANK($L$11:$L$40)=30,"",COUNTIF($L$11:$L$40,"1"))</f>
        <v/>
      </c>
      <c r="D45" s="129" t="str">
        <f>IF(COUNTBLANK($L$11:$L$40)=30,"",COUNTIF($L$11:$L$40,"2"))</f>
        <v/>
      </c>
      <c r="E45" s="129" t="str">
        <f>IF(COUNTBLANK($L$11:$L$40)=30,"",COUNTIF($L$11:$L$40,"3"))</f>
        <v/>
      </c>
      <c r="F45" s="129" t="str">
        <f>IF(COUNTBLANK($L$11:$L$40)=30,"",COUNTIF($L$11:$L$40,"4"))</f>
        <v/>
      </c>
      <c r="G45" s="129" t="str">
        <f>IF(COUNTBLANK($L$11:$L$40)=30,"",COUNTIF($L$11:$L$40,"5"))</f>
        <v/>
      </c>
      <c r="H45" s="129" t="str">
        <f>IF(COUNTBLANK($L$11:$L$40)=30,"",COUNTIF($L$11:$L$40,"6"))</f>
        <v/>
      </c>
      <c r="I45" s="130" t="str">
        <f>IF(COUNTBLANK(L11:L40)=30,"",(C44*C45+D44*D45+E44*E45+F44*F45+G44*G45+H44*H45)/COUNT(L11:L40))</f>
        <v/>
      </c>
    </row>
    <row r="46" spans="1:15" x14ac:dyDescent="0.25">
      <c r="B46" s="115"/>
      <c r="C46" s="115"/>
      <c r="D46" s="167"/>
      <c r="E46" s="167"/>
      <c r="F46" s="167"/>
      <c r="G46" s="115"/>
      <c r="H46" s="115"/>
      <c r="I46" s="115"/>
      <c r="J46" s="115"/>
      <c r="K46" s="115"/>
      <c r="L46" s="115"/>
    </row>
    <row r="47" spans="1:15" x14ac:dyDescent="0.25">
      <c r="L47" s="116"/>
    </row>
  </sheetData>
  <sheetProtection sheet="1" objects="1" scenarios="1" selectLockedCells="1"/>
  <mergeCells count="14">
    <mergeCell ref="D46:F46"/>
    <mergeCell ref="L5:L10"/>
    <mergeCell ref="C10:J10"/>
    <mergeCell ref="K5:K8"/>
    <mergeCell ref="C5:E6"/>
    <mergeCell ref="F5:J5"/>
    <mergeCell ref="I6:J6"/>
    <mergeCell ref="I7:J7"/>
    <mergeCell ref="A42:B42"/>
    <mergeCell ref="C3:D3"/>
    <mergeCell ref="I3:J3"/>
    <mergeCell ref="N5:N10"/>
    <mergeCell ref="O5:O10"/>
    <mergeCell ref="A41:B41"/>
  </mergeCells>
  <dataValidations count="3">
    <dataValidation type="whole" allowBlank="1" showInputMessage="1" showErrorMessage="1" error="Sie dürfen nur Zahlen zwischen 0 und 4 eingeben!" sqref="D11:D40 G11:G40 J11:J40">
      <formula1>0</formula1>
      <formula2>4</formula2>
    </dataValidation>
    <dataValidation type="whole" allowBlank="1" showInputMessage="1" showErrorMessage="1" error="Sie dürfen nur Zahlen zwischen 0 und 6 eingeben!" sqref="F11:F40 H11:I40 C11:C40">
      <formula1>0</formula1>
      <formula2>6</formula2>
    </dataValidation>
    <dataValidation type="whole" allowBlank="1" showInputMessage="1" showErrorMessage="1" error="Sie dürfen nur Zahlen zwischen 0 und 3 eingeben!" sqref="E11:E40">
      <formula1>0</formula1>
      <formula2>3</formula2>
    </dataValidation>
  </dataValidations>
  <pageMargins left="0.70866141732283472" right="0.70866141732283472" top="0.78740157480314965" bottom="0.78740157480314965" header="0.31496062992125984" footer="0.31496062992125984"/>
  <pageSetup paperSize="9" scale="8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00B0F0"/>
  </sheetPr>
  <dimension ref="A1:L3"/>
  <sheetViews>
    <sheetView showGridLines="0" zoomScaleNormal="100" workbookViewId="0">
      <selection activeCell="J12" sqref="J12"/>
    </sheetView>
  </sheetViews>
  <sheetFormatPr baseColWidth="10" defaultRowHeight="15" x14ac:dyDescent="0.25"/>
  <cols>
    <col min="12" max="12" width="13.140625" customWidth="1"/>
  </cols>
  <sheetData>
    <row r="1" spans="1:12" ht="20.25" x14ac:dyDescent="0.3">
      <c r="A1" s="188" t="str">
        <f>"Zentrale Klassenarbeit Englisch 2017 - Schuljahrgang 6 - Sekundarschule - Klasse "&amp;Klasse!C3</f>
        <v xml:space="preserve">Zentrale Klassenarbeit Englisch 2017 - Schuljahrgang 6 - Sekundarschule - Klasse </v>
      </c>
      <c r="B1" s="188"/>
      <c r="C1" s="188"/>
      <c r="D1" s="188"/>
      <c r="E1" s="188"/>
      <c r="F1" s="188"/>
      <c r="G1" s="188"/>
      <c r="H1" s="188"/>
      <c r="I1" s="188"/>
      <c r="J1" s="188"/>
      <c r="K1" s="188"/>
      <c r="L1" s="188"/>
    </row>
    <row r="2" spans="1:12" ht="7.5" customHeight="1" x14ac:dyDescent="0.25"/>
    <row r="3" spans="1:12" ht="20.25" x14ac:dyDescent="0.3">
      <c r="A3" s="1"/>
      <c r="B3" s="59" t="str">
        <f>IF(COUNTBLANK(Klasse!C3)=1,"",(Klasse!C3))</f>
        <v/>
      </c>
    </row>
  </sheetData>
  <sheetProtection sheet="1" objects="1" scenarios="1"/>
  <mergeCells count="1">
    <mergeCell ref="A1:L1"/>
  </mergeCells>
  <pageMargins left="0.39370078740157483" right="0.39370078740157483" top="0.59055118110236227" bottom="0.39370078740157483" header="0.31496062992125984" footer="0.31496062992125984"/>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0"/>
  <sheetViews>
    <sheetView showGridLines="0" showZeros="0" workbookViewId="0">
      <selection activeCell="B8" sqref="B8"/>
    </sheetView>
  </sheetViews>
  <sheetFormatPr baseColWidth="10" defaultRowHeight="15" x14ac:dyDescent="0.25"/>
  <cols>
    <col min="1" max="1" width="3.85546875" style="64" customWidth="1"/>
    <col min="2" max="2" width="81.28515625" style="63" customWidth="1"/>
    <col min="3" max="3" width="6.140625" style="62" customWidth="1"/>
    <col min="4" max="4" width="3.7109375" style="62" customWidth="1"/>
    <col min="5" max="5" width="7.85546875" style="62" customWidth="1"/>
    <col min="6" max="6" width="1.5703125" style="62" customWidth="1"/>
    <col min="7" max="10" width="7.85546875" style="62" customWidth="1"/>
    <col min="11" max="11" width="4.5703125" style="62" customWidth="1"/>
    <col min="12" max="16384" width="11.42578125" style="62"/>
  </cols>
  <sheetData>
    <row r="1" spans="1:10" ht="17.25" customHeight="1" thickBot="1" x14ac:dyDescent="0.3">
      <c r="A1" s="105" t="s">
        <v>74</v>
      </c>
      <c r="E1" s="193" t="s">
        <v>73</v>
      </c>
      <c r="F1" s="193"/>
      <c r="G1" s="193"/>
      <c r="H1" s="193"/>
      <c r="I1" s="193"/>
      <c r="J1" s="193"/>
    </row>
    <row r="2" spans="1:10" ht="60" customHeight="1" thickTop="1" x14ac:dyDescent="0.25">
      <c r="A2" s="194" t="s">
        <v>72</v>
      </c>
      <c r="B2" s="194"/>
      <c r="C2" s="194"/>
      <c r="D2" s="117"/>
      <c r="E2" s="195" t="s">
        <v>71</v>
      </c>
      <c r="F2" s="196"/>
      <c r="G2" s="196"/>
      <c r="H2" s="196"/>
      <c r="I2" s="196"/>
      <c r="J2" s="197"/>
    </row>
    <row r="3" spans="1:10" ht="19.5" customHeight="1" thickBot="1" x14ac:dyDescent="0.3">
      <c r="A3" s="204" t="s">
        <v>77</v>
      </c>
      <c r="B3" s="204"/>
      <c r="C3" s="204"/>
      <c r="D3" s="117"/>
      <c r="E3" s="198"/>
      <c r="F3" s="199"/>
      <c r="G3" s="199"/>
      <c r="H3" s="199"/>
      <c r="I3" s="199"/>
      <c r="J3" s="200"/>
    </row>
    <row r="4" spans="1:10" ht="15.75" customHeight="1" thickTop="1" thickBot="1" x14ac:dyDescent="0.3">
      <c r="A4" s="103"/>
      <c r="B4" s="103"/>
      <c r="C4" s="103" t="s">
        <v>70</v>
      </c>
      <c r="E4" s="201"/>
      <c r="F4" s="202"/>
      <c r="G4" s="202"/>
      <c r="H4" s="202"/>
      <c r="I4" s="202"/>
      <c r="J4" s="203"/>
    </row>
    <row r="5" spans="1:10" ht="16.5" thickTop="1" thickBot="1" x14ac:dyDescent="0.3">
      <c r="A5" s="67" t="s">
        <v>69</v>
      </c>
      <c r="B5" s="205" t="s">
        <v>68</v>
      </c>
      <c r="C5" s="205"/>
      <c r="D5" s="102"/>
      <c r="E5" s="101" t="s">
        <v>67</v>
      </c>
      <c r="F5" s="72"/>
      <c r="G5" s="101" t="s">
        <v>66</v>
      </c>
      <c r="H5" s="101" t="s">
        <v>65</v>
      </c>
      <c r="I5" s="101" t="s">
        <v>64</v>
      </c>
      <c r="J5" s="101" t="s">
        <v>63</v>
      </c>
    </row>
    <row r="6" spans="1:10" ht="15.75" thickTop="1" x14ac:dyDescent="0.25">
      <c r="A6" s="96"/>
      <c r="B6" s="95" t="s">
        <v>62</v>
      </c>
      <c r="C6" s="75" t="str">
        <f>IF(SUM(E6:J6)=0,"",SUM(E6:J6))</f>
        <v/>
      </c>
      <c r="D6" s="85"/>
      <c r="E6" s="100" t="str">
        <f>Klasse!I3</f>
        <v/>
      </c>
      <c r="F6" s="72"/>
      <c r="G6" s="99" t="str">
        <f>E6</f>
        <v/>
      </c>
      <c r="H6" s="98"/>
      <c r="I6" s="98"/>
      <c r="J6" s="97"/>
    </row>
    <row r="7" spans="1:10" ht="4.5" customHeight="1" x14ac:dyDescent="0.25">
      <c r="A7" s="96"/>
      <c r="B7" s="95"/>
      <c r="C7" s="94"/>
      <c r="D7" s="85"/>
      <c r="E7" s="91"/>
      <c r="F7" s="72"/>
      <c r="G7" s="90"/>
      <c r="H7" s="89"/>
      <c r="I7" s="89"/>
      <c r="J7" s="88"/>
    </row>
    <row r="8" spans="1:10" x14ac:dyDescent="0.25">
      <c r="A8" s="67" t="s">
        <v>46</v>
      </c>
      <c r="B8" s="92" t="s">
        <v>82</v>
      </c>
      <c r="C8" s="92" t="s">
        <v>53</v>
      </c>
      <c r="D8" s="66"/>
      <c r="E8" s="91"/>
      <c r="F8" s="72"/>
      <c r="G8" s="90"/>
      <c r="H8" s="89"/>
      <c r="I8" s="89"/>
      <c r="J8" s="88"/>
    </row>
    <row r="9" spans="1:10" x14ac:dyDescent="0.25">
      <c r="B9" s="63" t="s">
        <v>61</v>
      </c>
      <c r="C9" s="75" t="e">
        <f t="shared" ref="C9:C14" si="0">IF(SUM(E9:J9)=0,"",SUM(E9:J9))</f>
        <v>#REF!</v>
      </c>
      <c r="D9" s="74"/>
      <c r="E9" s="79" t="e">
        <f>Klasse!#REF!</f>
        <v>#REF!</v>
      </c>
      <c r="F9" s="72"/>
      <c r="G9" s="78"/>
      <c r="H9" s="77"/>
      <c r="I9" s="77"/>
      <c r="J9" s="76"/>
    </row>
    <row r="10" spans="1:10" x14ac:dyDescent="0.25">
      <c r="B10" s="63" t="s">
        <v>60</v>
      </c>
      <c r="C10" s="75" t="e">
        <f t="shared" si="0"/>
        <v>#REF!</v>
      </c>
      <c r="D10" s="74"/>
      <c r="E10" s="79" t="e">
        <f>Klasse!#REF!</f>
        <v>#REF!</v>
      </c>
      <c r="F10" s="72"/>
      <c r="G10" s="78"/>
      <c r="H10" s="77"/>
      <c r="I10" s="77"/>
      <c r="J10" s="76"/>
    </row>
    <row r="11" spans="1:10" x14ac:dyDescent="0.25">
      <c r="B11" s="63" t="s">
        <v>59</v>
      </c>
      <c r="C11" s="75" t="e">
        <f t="shared" si="0"/>
        <v>#REF!</v>
      </c>
      <c r="D11" s="74"/>
      <c r="E11" s="79" t="e">
        <f>Klasse!#REF!</f>
        <v>#REF!</v>
      </c>
      <c r="F11" s="72"/>
      <c r="G11" s="78"/>
      <c r="H11" s="77"/>
      <c r="I11" s="77"/>
      <c r="J11" s="76"/>
    </row>
    <row r="12" spans="1:10" x14ac:dyDescent="0.25">
      <c r="B12" s="63" t="s">
        <v>58</v>
      </c>
      <c r="C12" s="75" t="e">
        <f t="shared" si="0"/>
        <v>#REF!</v>
      </c>
      <c r="D12" s="74"/>
      <c r="E12" s="79" t="e">
        <f>Klasse!#REF!</f>
        <v>#REF!</v>
      </c>
      <c r="F12" s="72"/>
      <c r="G12" s="78"/>
      <c r="H12" s="77"/>
      <c r="I12" s="77"/>
      <c r="J12" s="76"/>
    </row>
    <row r="13" spans="1:10" x14ac:dyDescent="0.25">
      <c r="B13" s="63" t="s">
        <v>57</v>
      </c>
      <c r="C13" s="75" t="e">
        <f t="shared" si="0"/>
        <v>#REF!</v>
      </c>
      <c r="D13" s="74"/>
      <c r="E13" s="79" t="e">
        <f>Klasse!#REF!</f>
        <v>#REF!</v>
      </c>
      <c r="F13" s="72"/>
      <c r="G13" s="78"/>
      <c r="H13" s="77"/>
      <c r="I13" s="77"/>
      <c r="J13" s="76"/>
    </row>
    <row r="14" spans="1:10" x14ac:dyDescent="0.25">
      <c r="B14" s="63" t="s">
        <v>56</v>
      </c>
      <c r="C14" s="75" t="e">
        <f t="shared" si="0"/>
        <v>#REF!</v>
      </c>
      <c r="D14" s="74"/>
      <c r="E14" s="79" t="e">
        <f>Klasse!#REF!</f>
        <v>#REF!</v>
      </c>
      <c r="F14" s="72"/>
      <c r="G14" s="78"/>
      <c r="H14" s="77"/>
      <c r="I14" s="77"/>
      <c r="J14" s="76"/>
    </row>
    <row r="15" spans="1:10" ht="4.5" customHeight="1" x14ac:dyDescent="0.25">
      <c r="C15" s="62" t="s">
        <v>53</v>
      </c>
      <c r="D15" s="68"/>
      <c r="E15" s="91"/>
      <c r="F15" s="72"/>
      <c r="G15" s="90"/>
      <c r="H15" s="89"/>
      <c r="I15" s="89"/>
      <c r="J15" s="88"/>
    </row>
    <row r="16" spans="1:10" x14ac:dyDescent="0.25">
      <c r="A16" s="67" t="s">
        <v>55</v>
      </c>
      <c r="B16" s="92" t="s">
        <v>54</v>
      </c>
      <c r="C16" s="92" t="s">
        <v>53</v>
      </c>
      <c r="D16" s="66"/>
      <c r="E16" s="91"/>
      <c r="F16" s="72"/>
      <c r="G16" s="90"/>
      <c r="H16" s="89"/>
      <c r="I16" s="89"/>
      <c r="J16" s="88"/>
    </row>
    <row r="17" spans="1:10" x14ac:dyDescent="0.25">
      <c r="B17" s="63" t="s">
        <v>52</v>
      </c>
      <c r="C17" s="75" t="str">
        <f t="shared" ref="C17:C24" si="1">IF(SUM(E17:J17)=0,"",SUM(E17:J17))</f>
        <v/>
      </c>
      <c r="D17" s="74"/>
      <c r="E17" s="79" t="str">
        <f>Klasse!C45</f>
        <v/>
      </c>
      <c r="F17" s="72"/>
      <c r="G17" s="78"/>
      <c r="H17" s="77"/>
      <c r="I17" s="77"/>
      <c r="J17" s="76"/>
    </row>
    <row r="18" spans="1:10" x14ac:dyDescent="0.25">
      <c r="B18" s="63" t="s">
        <v>51</v>
      </c>
      <c r="C18" s="75" t="str">
        <f t="shared" si="1"/>
        <v/>
      </c>
      <c r="D18" s="74"/>
      <c r="E18" s="79" t="str">
        <f>Klasse!D45</f>
        <v/>
      </c>
      <c r="F18" s="72"/>
      <c r="G18" s="78"/>
      <c r="H18" s="77"/>
      <c r="I18" s="77"/>
      <c r="J18" s="76"/>
    </row>
    <row r="19" spans="1:10" x14ac:dyDescent="0.25">
      <c r="B19" s="63" t="s">
        <v>50</v>
      </c>
      <c r="C19" s="75" t="str">
        <f t="shared" si="1"/>
        <v/>
      </c>
      <c r="D19" s="74"/>
      <c r="E19" s="79" t="str">
        <f>Klasse!E45</f>
        <v/>
      </c>
      <c r="F19" s="72"/>
      <c r="G19" s="78"/>
      <c r="H19" s="77"/>
      <c r="I19" s="77"/>
      <c r="J19" s="76"/>
    </row>
    <row r="20" spans="1:10" x14ac:dyDescent="0.25">
      <c r="B20" s="63" t="s">
        <v>49</v>
      </c>
      <c r="C20" s="75" t="str">
        <f t="shared" si="1"/>
        <v/>
      </c>
      <c r="D20" s="74"/>
      <c r="E20" s="79" t="str">
        <f>Klasse!F45</f>
        <v/>
      </c>
      <c r="F20" s="72"/>
      <c r="G20" s="78"/>
      <c r="H20" s="77"/>
      <c r="I20" s="77"/>
      <c r="J20" s="76"/>
    </row>
    <row r="21" spans="1:10" x14ac:dyDescent="0.25">
      <c r="B21" s="63" t="s">
        <v>48</v>
      </c>
      <c r="C21" s="75" t="str">
        <f t="shared" si="1"/>
        <v/>
      </c>
      <c r="D21" s="74"/>
      <c r="E21" s="79" t="str">
        <f>Klasse!G45</f>
        <v/>
      </c>
      <c r="F21" s="72"/>
      <c r="G21" s="78"/>
      <c r="H21" s="77"/>
      <c r="I21" s="77"/>
      <c r="J21" s="76"/>
    </row>
    <row r="22" spans="1:10" x14ac:dyDescent="0.25">
      <c r="B22" s="63" t="s">
        <v>47</v>
      </c>
      <c r="C22" s="75" t="str">
        <f t="shared" si="1"/>
        <v/>
      </c>
      <c r="D22" s="74"/>
      <c r="E22" s="79" t="str">
        <f>Klasse!H45</f>
        <v/>
      </c>
      <c r="F22" s="72"/>
      <c r="G22" s="78"/>
      <c r="H22" s="77"/>
      <c r="I22" s="77"/>
      <c r="J22" s="76"/>
    </row>
    <row r="23" spans="1:10" ht="6.75" customHeight="1" x14ac:dyDescent="0.25">
      <c r="C23" s="62" t="str">
        <f t="shared" si="1"/>
        <v/>
      </c>
      <c r="D23" s="68"/>
      <c r="E23" s="91"/>
      <c r="F23" s="72"/>
      <c r="G23" s="90"/>
      <c r="H23" s="89"/>
      <c r="I23" s="89"/>
      <c r="J23" s="88"/>
    </row>
    <row r="24" spans="1:10" ht="31.5" customHeight="1" x14ac:dyDescent="0.25">
      <c r="A24" s="67" t="s">
        <v>90</v>
      </c>
      <c r="B24" s="93" t="s">
        <v>45</v>
      </c>
      <c r="C24" s="92" t="str">
        <f t="shared" si="1"/>
        <v/>
      </c>
      <c r="D24" s="66"/>
      <c r="E24" s="91"/>
      <c r="F24" s="72"/>
      <c r="G24" s="90"/>
      <c r="H24" s="89"/>
      <c r="I24" s="89"/>
      <c r="J24" s="88"/>
    </row>
    <row r="25" spans="1:10" x14ac:dyDescent="0.25">
      <c r="B25" s="87" t="s">
        <v>78</v>
      </c>
      <c r="C25" s="86"/>
      <c r="D25" s="85"/>
      <c r="E25" s="84"/>
      <c r="F25" s="72"/>
      <c r="G25" s="83"/>
      <c r="H25" s="82"/>
      <c r="I25" s="82"/>
      <c r="J25" s="81"/>
    </row>
    <row r="26" spans="1:10" x14ac:dyDescent="0.25">
      <c r="B26" s="63" t="s">
        <v>79</v>
      </c>
      <c r="C26" s="80" t="str">
        <f>IF(SUM(E26:J26)=0,"",SUM(E26:J26))</f>
        <v/>
      </c>
      <c r="D26" s="74"/>
      <c r="E26" s="79" t="str">
        <f>Klasse!C41</f>
        <v/>
      </c>
      <c r="F26" s="72"/>
      <c r="G26" s="78"/>
      <c r="H26" s="77"/>
      <c r="I26" s="77"/>
      <c r="J26" s="76"/>
    </row>
    <row r="27" spans="1:10" x14ac:dyDescent="0.25">
      <c r="B27" s="63" t="s">
        <v>80</v>
      </c>
      <c r="C27" s="75" t="str">
        <f>IF(SUM(E27:J27)=0,"",SUM(E27:J27))</f>
        <v/>
      </c>
      <c r="D27" s="74"/>
      <c r="E27" s="79" t="str">
        <f>Klasse!D41</f>
        <v/>
      </c>
      <c r="F27" s="72"/>
      <c r="G27" s="78"/>
      <c r="H27" s="77"/>
      <c r="I27" s="77"/>
      <c r="J27" s="76"/>
    </row>
    <row r="28" spans="1:10" x14ac:dyDescent="0.25">
      <c r="B28" s="63" t="s">
        <v>81</v>
      </c>
      <c r="C28" s="75" t="str">
        <f>IF(SUM(E28:J28)=0,"",SUM(E28:J28))</f>
        <v/>
      </c>
      <c r="D28" s="74"/>
      <c r="E28" s="79" t="str">
        <f>Klasse!E41</f>
        <v/>
      </c>
      <c r="F28" s="72"/>
      <c r="G28" s="78"/>
      <c r="H28" s="77"/>
      <c r="I28" s="77"/>
      <c r="J28" s="76"/>
    </row>
    <row r="29" spans="1:10" x14ac:dyDescent="0.25">
      <c r="B29" s="87" t="s">
        <v>13</v>
      </c>
      <c r="C29" s="86"/>
      <c r="D29" s="85"/>
      <c r="E29" s="84"/>
      <c r="F29" s="72"/>
      <c r="G29" s="83"/>
      <c r="H29" s="82"/>
      <c r="I29" s="82"/>
      <c r="J29" s="81"/>
    </row>
    <row r="30" spans="1:10" x14ac:dyDescent="0.25">
      <c r="B30" t="s">
        <v>83</v>
      </c>
      <c r="C30" s="80" t="str">
        <f>IF(SUM(E30:J30)=0,"",SUM(E30:J30))</f>
        <v/>
      </c>
      <c r="D30" s="74"/>
      <c r="E30" s="79" t="str">
        <f>Klasse!F41</f>
        <v/>
      </c>
      <c r="F30" s="72"/>
      <c r="G30" s="78"/>
      <c r="H30" s="77"/>
      <c r="I30" s="77"/>
      <c r="J30" s="76"/>
    </row>
    <row r="31" spans="1:10" x14ac:dyDescent="0.25">
      <c r="B31" t="s">
        <v>84</v>
      </c>
      <c r="C31" s="75" t="str">
        <f>IF(SUM(E31:J31)=0,"",SUM(E31:J31))</f>
        <v/>
      </c>
      <c r="D31" s="74"/>
      <c r="E31" s="79" t="str">
        <f>Klasse!G41</f>
        <v/>
      </c>
      <c r="F31" s="72"/>
      <c r="G31" s="78"/>
      <c r="H31" s="77"/>
      <c r="I31" s="77"/>
      <c r="J31" s="76"/>
    </row>
    <row r="32" spans="1:10" x14ac:dyDescent="0.25">
      <c r="B32" t="s">
        <v>85</v>
      </c>
      <c r="C32" s="75" t="str">
        <f>IF(SUM(E32:J32)=0,"",SUM(E32:J32))</f>
        <v/>
      </c>
      <c r="D32" s="74"/>
      <c r="E32" s="79" t="str">
        <f>Klasse!H41</f>
        <v/>
      </c>
      <c r="F32" s="72"/>
      <c r="G32" s="78"/>
      <c r="H32" s="77"/>
      <c r="I32" s="77"/>
      <c r="J32" s="76"/>
    </row>
    <row r="33" spans="1:10" x14ac:dyDescent="0.25">
      <c r="B33" t="s">
        <v>86</v>
      </c>
      <c r="C33" s="75" t="str">
        <f>IF(SUM(E33:J33)=0,"",SUM(E33:J33))</f>
        <v/>
      </c>
      <c r="D33" s="74"/>
      <c r="E33" s="79" t="str">
        <f>Klasse!I41</f>
        <v/>
      </c>
      <c r="F33" s="72"/>
      <c r="G33" s="78"/>
      <c r="H33" s="77"/>
      <c r="I33" s="77"/>
      <c r="J33" s="76"/>
    </row>
    <row r="34" spans="1:10" ht="15.75" thickBot="1" x14ac:dyDescent="0.3">
      <c r="B34" t="s">
        <v>87</v>
      </c>
      <c r="C34" s="75" t="str">
        <f>IF(SUM(E34:J34)=0,"",SUM(E34:J34))</f>
        <v/>
      </c>
      <c r="D34" s="74"/>
      <c r="E34" s="73" t="str">
        <f>Klasse!J41</f>
        <v/>
      </c>
      <c r="F34" s="72"/>
      <c r="G34" s="71"/>
      <c r="H34" s="70"/>
      <c r="I34" s="70"/>
      <c r="J34" s="69"/>
    </row>
    <row r="35" spans="1:10" ht="6.75" customHeight="1" thickTop="1" x14ac:dyDescent="0.25">
      <c r="D35" s="68"/>
    </row>
    <row r="36" spans="1:10" x14ac:dyDescent="0.25">
      <c r="A36" s="67" t="s">
        <v>91</v>
      </c>
      <c r="B36" s="205" t="s">
        <v>44</v>
      </c>
      <c r="C36" s="205"/>
      <c r="D36" s="66"/>
    </row>
    <row r="37" spans="1:10" x14ac:dyDescent="0.25">
      <c r="B37" s="189" t="s">
        <v>43</v>
      </c>
      <c r="C37" s="189"/>
      <c r="D37" s="65"/>
    </row>
    <row r="38" spans="1:10" x14ac:dyDescent="0.25">
      <c r="B38" s="190" t="s">
        <v>42</v>
      </c>
      <c r="C38" s="190"/>
    </row>
    <row r="39" spans="1:10" ht="22.5" customHeight="1" x14ac:dyDescent="0.25">
      <c r="B39" s="63" t="s">
        <v>41</v>
      </c>
    </row>
    <row r="40" spans="1:10" ht="160.5" customHeight="1" x14ac:dyDescent="0.25">
      <c r="B40" s="191"/>
      <c r="C40" s="192"/>
    </row>
  </sheetData>
  <mergeCells count="9">
    <mergeCell ref="B37:C37"/>
    <mergeCell ref="B38:C38"/>
    <mergeCell ref="B40:C40"/>
    <mergeCell ref="E1:J1"/>
    <mergeCell ref="A2:C2"/>
    <mergeCell ref="E2:J4"/>
    <mergeCell ref="A3:C3"/>
    <mergeCell ref="B5:C5"/>
    <mergeCell ref="B36:C36"/>
  </mergeCells>
  <pageMargins left="0.70866141732283472" right="0.31496062992125984" top="0.31496062992125984" bottom="0.3149606299212598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J24"/>
  <sheetViews>
    <sheetView showGridLines="0" showZeros="0" workbookViewId="0">
      <selection activeCell="G6" sqref="G6"/>
    </sheetView>
  </sheetViews>
  <sheetFormatPr baseColWidth="10" defaultRowHeight="15" x14ac:dyDescent="0.25"/>
  <cols>
    <col min="1" max="1" width="3.85546875" style="64" customWidth="1"/>
    <col min="2" max="2" width="81.28515625" style="63" customWidth="1"/>
    <col min="3" max="3" width="6.140625" style="62" customWidth="1"/>
    <col min="4" max="4" width="3.7109375" style="62" customWidth="1"/>
    <col min="5" max="5" width="7.85546875" style="62" customWidth="1"/>
    <col min="6" max="6" width="1.5703125" style="62" customWidth="1"/>
    <col min="7" max="10" width="7.85546875" style="62" customWidth="1"/>
    <col min="11" max="11" width="4.5703125" style="62" customWidth="1"/>
    <col min="12" max="16384" width="11.42578125" style="62"/>
  </cols>
  <sheetData>
    <row r="1" spans="1:10" ht="17.25" customHeight="1" thickBot="1" x14ac:dyDescent="0.3">
      <c r="A1" s="105" t="s">
        <v>74</v>
      </c>
      <c r="E1" s="193" t="s">
        <v>73</v>
      </c>
      <c r="F1" s="193"/>
      <c r="G1" s="193"/>
      <c r="H1" s="193"/>
      <c r="I1" s="193"/>
      <c r="J1" s="193"/>
    </row>
    <row r="2" spans="1:10" ht="60" customHeight="1" thickTop="1" x14ac:dyDescent="0.25">
      <c r="A2" s="194" t="s">
        <v>72</v>
      </c>
      <c r="B2" s="194"/>
      <c r="C2" s="194"/>
      <c r="D2" s="104"/>
      <c r="E2" s="195" t="s">
        <v>71</v>
      </c>
      <c r="F2" s="196"/>
      <c r="G2" s="196"/>
      <c r="H2" s="196"/>
      <c r="I2" s="196"/>
      <c r="J2" s="197"/>
    </row>
    <row r="3" spans="1:10" ht="19.5" customHeight="1" thickBot="1" x14ac:dyDescent="0.3">
      <c r="A3" s="204" t="s">
        <v>77</v>
      </c>
      <c r="B3" s="204"/>
      <c r="C3" s="204"/>
      <c r="D3" s="104"/>
      <c r="E3" s="198"/>
      <c r="F3" s="199"/>
      <c r="G3" s="199"/>
      <c r="H3" s="199"/>
      <c r="I3" s="199"/>
      <c r="J3" s="200"/>
    </row>
    <row r="4" spans="1:10" ht="15.75" customHeight="1" thickTop="1" thickBot="1" x14ac:dyDescent="0.3">
      <c r="A4" s="103"/>
      <c r="B4" s="103"/>
      <c r="C4" s="103" t="s">
        <v>70</v>
      </c>
      <c r="E4" s="201"/>
      <c r="F4" s="202"/>
      <c r="G4" s="202"/>
      <c r="H4" s="202"/>
      <c r="I4" s="202"/>
      <c r="J4" s="203"/>
    </row>
    <row r="5" spans="1:10" ht="16.5" thickTop="1" thickBot="1" x14ac:dyDescent="0.3">
      <c r="A5" s="67" t="s">
        <v>69</v>
      </c>
      <c r="B5" s="205" t="s">
        <v>68</v>
      </c>
      <c r="C5" s="205"/>
      <c r="D5" s="102"/>
      <c r="E5" s="101" t="s">
        <v>67</v>
      </c>
      <c r="F5" s="72"/>
      <c r="G5" s="101" t="s">
        <v>66</v>
      </c>
      <c r="H5" s="101" t="s">
        <v>65</v>
      </c>
      <c r="I5" s="101" t="s">
        <v>64</v>
      </c>
      <c r="J5" s="101" t="s">
        <v>63</v>
      </c>
    </row>
    <row r="6" spans="1:10" ht="15.75" thickTop="1" x14ac:dyDescent="0.25">
      <c r="A6" s="96"/>
      <c r="B6" s="95" t="s">
        <v>62</v>
      </c>
      <c r="C6" s="75" t="str">
        <f>IF(SUM(E6:J6)=0,"",SUM(E6:J6))</f>
        <v/>
      </c>
      <c r="D6" s="85"/>
      <c r="E6" s="100" t="str">
        <f>Klasse!I3</f>
        <v/>
      </c>
      <c r="F6" s="72"/>
      <c r="G6" s="99"/>
      <c r="H6" s="98"/>
      <c r="I6" s="98"/>
      <c r="J6" s="97"/>
    </row>
    <row r="7" spans="1:10" ht="6.75" customHeight="1" x14ac:dyDescent="0.25">
      <c r="C7" s="62" t="str">
        <f t="shared" ref="C7:C8" si="0">IF(SUM(E7:J7)=0,"",SUM(E7:J7))</f>
        <v/>
      </c>
      <c r="D7" s="68"/>
      <c r="E7" s="91"/>
      <c r="F7" s="72"/>
      <c r="G7" s="90"/>
      <c r="H7" s="89"/>
      <c r="I7" s="89"/>
      <c r="J7" s="88"/>
    </row>
    <row r="8" spans="1:10" ht="31.5" customHeight="1" x14ac:dyDescent="0.25">
      <c r="A8" s="67" t="s">
        <v>46</v>
      </c>
      <c r="B8" s="93" t="s">
        <v>45</v>
      </c>
      <c r="C8" s="92" t="str">
        <f t="shared" si="0"/>
        <v/>
      </c>
      <c r="D8" s="66"/>
      <c r="E8" s="91"/>
      <c r="F8" s="72"/>
      <c r="G8" s="90"/>
      <c r="H8" s="89"/>
      <c r="I8" s="89"/>
      <c r="J8" s="88"/>
    </row>
    <row r="9" spans="1:10" x14ac:dyDescent="0.25">
      <c r="B9" s="87" t="s">
        <v>78</v>
      </c>
      <c r="C9" s="86"/>
      <c r="D9" s="85"/>
      <c r="E9" s="84"/>
      <c r="F9" s="72"/>
      <c r="G9" s="83"/>
      <c r="H9" s="82"/>
      <c r="I9" s="82"/>
      <c r="J9" s="81"/>
    </row>
    <row r="10" spans="1:10" x14ac:dyDescent="0.25">
      <c r="B10" s="63" t="s">
        <v>98</v>
      </c>
      <c r="C10" s="80" t="str">
        <f>IF(SUM(E10:J10)=0,"",SUM(E10:J10))</f>
        <v/>
      </c>
      <c r="D10" s="74"/>
      <c r="E10" s="79" t="str">
        <f>Klasse!C41</f>
        <v/>
      </c>
      <c r="F10" s="72"/>
      <c r="G10" s="78"/>
      <c r="H10" s="77"/>
      <c r="I10" s="77"/>
      <c r="J10" s="76"/>
    </row>
    <row r="11" spans="1:10" x14ac:dyDescent="0.25">
      <c r="B11" s="63" t="s">
        <v>80</v>
      </c>
      <c r="C11" s="75" t="str">
        <f>IF(SUM(E11:J11)=0,"",SUM(E11:J11))</f>
        <v/>
      </c>
      <c r="D11" s="74"/>
      <c r="E11" s="79" t="str">
        <f>Klasse!D41</f>
        <v/>
      </c>
      <c r="F11" s="72"/>
      <c r="G11" s="78"/>
      <c r="H11" s="77"/>
      <c r="I11" s="77"/>
      <c r="J11" s="76"/>
    </row>
    <row r="12" spans="1:10" x14ac:dyDescent="0.25">
      <c r="B12" s="63" t="s">
        <v>81</v>
      </c>
      <c r="C12" s="75" t="str">
        <f>IF(SUM(E12:J12)=0,"",SUM(E12:J12))</f>
        <v/>
      </c>
      <c r="D12" s="74"/>
      <c r="E12" s="79" t="str">
        <f>Klasse!E41</f>
        <v/>
      </c>
      <c r="F12" s="72"/>
      <c r="G12" s="78"/>
      <c r="H12" s="77"/>
      <c r="I12" s="77"/>
      <c r="J12" s="76"/>
    </row>
    <row r="13" spans="1:10" x14ac:dyDescent="0.25">
      <c r="B13" s="87" t="s">
        <v>13</v>
      </c>
      <c r="C13" s="86"/>
      <c r="D13" s="85"/>
      <c r="E13" s="84"/>
      <c r="F13" s="72"/>
      <c r="G13" s="83"/>
      <c r="H13" s="82"/>
      <c r="I13" s="82"/>
      <c r="J13" s="81"/>
    </row>
    <row r="14" spans="1:10" x14ac:dyDescent="0.25">
      <c r="B14" t="s">
        <v>83</v>
      </c>
      <c r="C14" s="80" t="str">
        <f>IF(SUM(E14:J14)=0,"",SUM(E14:J14))</f>
        <v/>
      </c>
      <c r="D14" s="74"/>
      <c r="E14" s="79" t="str">
        <f>Klasse!F41</f>
        <v/>
      </c>
      <c r="F14" s="72"/>
      <c r="G14" s="78"/>
      <c r="H14" s="77"/>
      <c r="I14" s="77"/>
      <c r="J14" s="76"/>
    </row>
    <row r="15" spans="1:10" x14ac:dyDescent="0.25">
      <c r="B15" t="s">
        <v>84</v>
      </c>
      <c r="C15" s="75" t="str">
        <f>IF(SUM(E15:J15)=0,"",SUM(E15:J15))</f>
        <v/>
      </c>
      <c r="D15" s="74"/>
      <c r="E15" s="79" t="str">
        <f>Klasse!G41</f>
        <v/>
      </c>
      <c r="F15" s="72"/>
      <c r="G15" s="78"/>
      <c r="H15" s="77"/>
      <c r="I15" s="77"/>
      <c r="J15" s="76"/>
    </row>
    <row r="16" spans="1:10" x14ac:dyDescent="0.25">
      <c r="B16" t="s">
        <v>85</v>
      </c>
      <c r="C16" s="75" t="str">
        <f>IF(SUM(E16:J16)=0,"",SUM(E16:J16))</f>
        <v/>
      </c>
      <c r="D16" s="74"/>
      <c r="E16" s="79" t="str">
        <f>Klasse!H41</f>
        <v/>
      </c>
      <c r="F16" s="72"/>
      <c r="G16" s="78"/>
      <c r="H16" s="77"/>
      <c r="I16" s="77"/>
      <c r="J16" s="76"/>
    </row>
    <row r="17" spans="1:10" x14ac:dyDescent="0.25">
      <c r="B17" t="s">
        <v>86</v>
      </c>
      <c r="C17" s="75" t="str">
        <f>IF(SUM(E17:J17)=0,"",SUM(E17:J17))</f>
        <v/>
      </c>
      <c r="D17" s="74"/>
      <c r="E17" s="79" t="str">
        <f>Klasse!I41</f>
        <v/>
      </c>
      <c r="F17" s="72"/>
      <c r="G17" s="78"/>
      <c r="H17" s="77"/>
      <c r="I17" s="77"/>
      <c r="J17" s="76"/>
    </row>
    <row r="18" spans="1:10" ht="15.75" thickBot="1" x14ac:dyDescent="0.3">
      <c r="B18" t="s">
        <v>87</v>
      </c>
      <c r="C18" s="75" t="str">
        <f>IF(SUM(E18:J18)=0,"",SUM(E18:J18))</f>
        <v/>
      </c>
      <c r="D18" s="74"/>
      <c r="E18" s="73" t="str">
        <f>Klasse!J41</f>
        <v/>
      </c>
      <c r="F18" s="72"/>
      <c r="G18" s="71"/>
      <c r="H18" s="70"/>
      <c r="I18" s="70"/>
      <c r="J18" s="69"/>
    </row>
    <row r="19" spans="1:10" ht="6.75" customHeight="1" thickTop="1" x14ac:dyDescent="0.25">
      <c r="D19" s="68"/>
    </row>
    <row r="20" spans="1:10" x14ac:dyDescent="0.25">
      <c r="A20" s="67" t="s">
        <v>55</v>
      </c>
      <c r="B20" s="205" t="s">
        <v>44</v>
      </c>
      <c r="C20" s="205"/>
      <c r="D20" s="66"/>
    </row>
    <row r="21" spans="1:10" x14ac:dyDescent="0.25">
      <c r="B21" s="189" t="s">
        <v>43</v>
      </c>
      <c r="C21" s="189"/>
      <c r="D21" s="65"/>
    </row>
    <row r="22" spans="1:10" x14ac:dyDescent="0.25">
      <c r="B22" s="190" t="s">
        <v>42</v>
      </c>
      <c r="C22" s="190"/>
    </row>
    <row r="23" spans="1:10" ht="22.5" customHeight="1" x14ac:dyDescent="0.25">
      <c r="B23" s="63" t="s">
        <v>41</v>
      </c>
    </row>
    <row r="24" spans="1:10" ht="160.5" customHeight="1" x14ac:dyDescent="0.25">
      <c r="B24" s="191"/>
      <c r="C24" s="192"/>
    </row>
  </sheetData>
  <sheetProtection sheet="1" objects="1" scenarios="1"/>
  <mergeCells count="9">
    <mergeCell ref="B21:C21"/>
    <mergeCell ref="B22:C22"/>
    <mergeCell ref="B24:C24"/>
    <mergeCell ref="E1:J1"/>
    <mergeCell ref="A2:C2"/>
    <mergeCell ref="E2:J4"/>
    <mergeCell ref="A3:C3"/>
    <mergeCell ref="B5:C5"/>
    <mergeCell ref="B20:C20"/>
  </mergeCells>
  <pageMargins left="0.70866141732283472" right="0.31496062992125984" top="0.31496062992125984" bottom="0.3149606299212598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00B050"/>
  </sheetPr>
  <dimension ref="A1:L3"/>
  <sheetViews>
    <sheetView showGridLines="0" zoomScaleNormal="100" workbookViewId="0">
      <selection activeCell="C5" sqref="C5"/>
    </sheetView>
  </sheetViews>
  <sheetFormatPr baseColWidth="10" defaultRowHeight="15" x14ac:dyDescent="0.25"/>
  <cols>
    <col min="12" max="12" width="13.140625" customWidth="1"/>
  </cols>
  <sheetData>
    <row r="1" spans="1:12" ht="20.25" x14ac:dyDescent="0.3">
      <c r="A1" s="188" t="s">
        <v>89</v>
      </c>
      <c r="B1" s="188"/>
      <c r="C1" s="188"/>
      <c r="D1" s="188"/>
      <c r="E1" s="188"/>
      <c r="F1" s="188"/>
      <c r="G1" s="188"/>
      <c r="H1" s="188"/>
      <c r="I1" s="188"/>
      <c r="J1" s="188"/>
      <c r="K1" s="188"/>
      <c r="L1" s="188"/>
    </row>
    <row r="2" spans="1:12" ht="7.5" customHeight="1" x14ac:dyDescent="0.25"/>
    <row r="3" spans="1:12" ht="20.25" x14ac:dyDescent="0.3">
      <c r="A3" s="1"/>
      <c r="B3" s="59" t="str">
        <f>IF(COUNTBLANK(Klasse!C3)=1,"",(Klasse!C3))</f>
        <v/>
      </c>
    </row>
  </sheetData>
  <sheetProtection sheet="1" objects="1" scenarios="1"/>
  <mergeCells count="1">
    <mergeCell ref="A1:L1"/>
  </mergeCells>
  <pageMargins left="0.39370078740157483" right="0.39370078740157483" top="0.59055118110236227" bottom="0.39370078740157483" header="0.31496062992125984" footer="0.31496062992125984"/>
  <pageSetup paperSize="9" orientation="landscape"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00"/>
  </sheetPr>
  <dimension ref="A1"/>
  <sheetViews>
    <sheetView showGridLines="0" tabSelected="1" workbookViewId="0">
      <selection activeCell="G9" sqref="G9"/>
    </sheetView>
  </sheetViews>
  <sheetFormatPr baseColWidth="10" defaultRowHeight="15" x14ac:dyDescent="0.25"/>
  <cols>
    <col min="1" max="1" width="1.7109375" customWidth="1"/>
    <col min="9" max="9" width="13.140625" customWidth="1"/>
  </cols>
  <sheetData/>
  <sheetProtection sheet="1" objects="1" scenarios="1" selectLockedCells="1" selectUnlockedCells="1"/>
  <pageMargins left="0.39370078740157483" right="0.39370078740157483" top="0.39370078740157483" bottom="0.39370078740157483" header="0.31496062992125984" footer="0.31496062992125984"/>
  <pageSetup paperSize="9" orientation="portrait" verticalDpi="1200" r:id="rId1"/>
  <drawing r:id="rId2"/>
  <legacyDrawing r:id="rId3"/>
  <oleObjects>
    <mc:AlternateContent xmlns:mc="http://schemas.openxmlformats.org/markup-compatibility/2006">
      <mc:Choice Requires="x14">
        <oleObject progId="Dokument" shapeId="8194" r:id="rId4">
          <objectPr defaultSize="0" r:id="rId5">
            <anchor moveWithCells="1">
              <from>
                <xdr:col>1</xdr:col>
                <xdr:colOff>0</xdr:colOff>
                <xdr:row>0</xdr:row>
                <xdr:rowOff>0</xdr:rowOff>
              </from>
              <to>
                <xdr:col>8</xdr:col>
                <xdr:colOff>781050</xdr:colOff>
                <xdr:row>52</xdr:row>
                <xdr:rowOff>38100</xdr:rowOff>
              </to>
            </anchor>
          </objectPr>
        </oleObject>
      </mc:Choice>
      <mc:Fallback>
        <oleObject progId="Dokument" shapeId="8194"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AE42"/>
  <sheetViews>
    <sheetView topLeftCell="A10" workbookViewId="0">
      <selection activeCell="L16" sqref="L16"/>
    </sheetView>
  </sheetViews>
  <sheetFormatPr baseColWidth="10" defaultRowHeight="15" x14ac:dyDescent="0.25"/>
  <cols>
    <col min="1" max="1" width="14.28515625" customWidth="1"/>
    <col min="2" max="2" width="6.7109375" bestFit="1" customWidth="1"/>
    <col min="3" max="3" width="5.7109375" customWidth="1"/>
    <col min="4" max="4" width="24.42578125" bestFit="1" customWidth="1"/>
    <col min="5" max="5" width="7.7109375" bestFit="1" customWidth="1"/>
    <col min="6" max="6" width="9" bestFit="1" customWidth="1"/>
    <col min="7" max="7" width="14.5703125" bestFit="1" customWidth="1"/>
    <col min="8" max="8" width="5.7109375" customWidth="1"/>
    <col min="9" max="9" width="5.7109375" bestFit="1" customWidth="1"/>
    <col min="10" max="10" width="6.7109375" customWidth="1"/>
    <col min="11" max="11" width="9.42578125" customWidth="1"/>
    <col min="12" max="12" width="14.28515625" customWidth="1"/>
    <col min="13" max="13" width="7.85546875" bestFit="1" customWidth="1"/>
    <col min="14" max="14" width="5.7109375" customWidth="1"/>
    <col min="15" max="15" width="24.42578125" bestFit="1" customWidth="1"/>
    <col min="16" max="16" width="7.7109375" bestFit="1" customWidth="1"/>
    <col min="17" max="17" width="9" bestFit="1" customWidth="1"/>
    <col min="18" max="18" width="14.5703125" bestFit="1" customWidth="1"/>
    <col min="19" max="19" width="5.7109375" customWidth="1"/>
    <col min="20" max="20" width="5.7109375" bestFit="1" customWidth="1"/>
    <col min="21" max="21" width="5.7109375" customWidth="1"/>
    <col min="22" max="22" width="6.28515625" customWidth="1"/>
    <col min="23" max="23" width="6.42578125" customWidth="1"/>
    <col min="24" max="24" width="5.7109375" bestFit="1" customWidth="1"/>
    <col min="25" max="25" width="8.5703125" bestFit="1" customWidth="1"/>
    <col min="26" max="26" width="7.140625" customWidth="1"/>
    <col min="27" max="27" width="6.85546875" customWidth="1"/>
    <col min="28" max="28" width="7.42578125" customWidth="1"/>
    <col min="29" max="29" width="10.28515625" bestFit="1" customWidth="1"/>
    <col min="30" max="30" width="8.5703125" bestFit="1" customWidth="1"/>
    <col min="31" max="31" width="6.5703125" customWidth="1"/>
    <col min="32" max="32" width="5.7109375" bestFit="1" customWidth="1"/>
    <col min="33" max="33" width="6.28515625" customWidth="1"/>
    <col min="34" max="34" width="10.28515625" bestFit="1" customWidth="1"/>
    <col min="35" max="35" width="6.7109375" customWidth="1"/>
    <col min="36" max="36" width="7" bestFit="1" customWidth="1"/>
  </cols>
  <sheetData>
    <row r="1" spans="1:31" ht="15.75" thickBot="1" x14ac:dyDescent="0.3"/>
    <row r="2" spans="1:31" ht="15.75" thickTop="1" x14ac:dyDescent="0.25">
      <c r="B2" s="106" t="s">
        <v>75</v>
      </c>
      <c r="C2" s="107"/>
    </row>
    <row r="3" spans="1:31" x14ac:dyDescent="0.25">
      <c r="B3" s="108" t="s">
        <v>76</v>
      </c>
      <c r="C3" s="109" t="s">
        <v>5</v>
      </c>
    </row>
    <row r="4" spans="1:31" x14ac:dyDescent="0.25">
      <c r="B4" s="110">
        <v>0</v>
      </c>
      <c r="C4" s="111">
        <v>6</v>
      </c>
    </row>
    <row r="5" spans="1:31" x14ac:dyDescent="0.25">
      <c r="B5" s="110">
        <v>8</v>
      </c>
      <c r="C5" s="111">
        <v>5</v>
      </c>
    </row>
    <row r="6" spans="1:31" x14ac:dyDescent="0.25">
      <c r="B6" s="110">
        <v>16</v>
      </c>
      <c r="C6" s="111">
        <v>4</v>
      </c>
    </row>
    <row r="7" spans="1:31" x14ac:dyDescent="0.25">
      <c r="B7" s="110">
        <v>24</v>
      </c>
      <c r="C7" s="111">
        <v>3</v>
      </c>
    </row>
    <row r="8" spans="1:31" x14ac:dyDescent="0.25">
      <c r="B8" s="110">
        <v>30</v>
      </c>
      <c r="C8" s="111">
        <v>2</v>
      </c>
    </row>
    <row r="9" spans="1:31" ht="15.75" thickBot="1" x14ac:dyDescent="0.3">
      <c r="B9" s="112">
        <v>37</v>
      </c>
      <c r="C9" s="113">
        <v>1</v>
      </c>
    </row>
    <row r="10" spans="1:31" ht="15.75" thickTop="1" x14ac:dyDescent="0.25"/>
    <row r="11" spans="1:31" x14ac:dyDescent="0.25">
      <c r="L11" s="114" t="s">
        <v>88</v>
      </c>
      <c r="M11" t="str">
        <f>Meldedaten!C6</f>
        <v/>
      </c>
    </row>
    <row r="12" spans="1:31" x14ac:dyDescent="0.25">
      <c r="B12" s="208"/>
      <c r="C12" s="208"/>
      <c r="D12" s="208"/>
      <c r="E12" s="208"/>
      <c r="F12" s="208"/>
      <c r="G12" s="208"/>
      <c r="H12" s="208"/>
      <c r="I12" s="208"/>
      <c r="J12" s="209"/>
      <c r="K12" s="209"/>
      <c r="L12" s="209"/>
      <c r="M12" s="209"/>
      <c r="N12" s="209"/>
      <c r="O12" s="209"/>
      <c r="P12" s="209"/>
      <c r="Q12" s="209"/>
      <c r="R12" s="209"/>
      <c r="S12" s="209"/>
      <c r="T12" s="209"/>
      <c r="U12" s="209"/>
      <c r="V12" s="209"/>
      <c r="W12" s="209"/>
      <c r="X12" s="209"/>
      <c r="Y12" s="209"/>
    </row>
    <row r="13" spans="1:31" s="8" customFormat="1" ht="27.75" customHeight="1" x14ac:dyDescent="0.25">
      <c r="A13" s="4"/>
      <c r="B13" s="210" t="s">
        <v>19</v>
      </c>
      <c r="C13" s="211"/>
      <c r="D13" s="212"/>
      <c r="E13" s="216" t="s">
        <v>39</v>
      </c>
      <c r="F13" s="217"/>
      <c r="G13" s="217"/>
      <c r="H13" s="217"/>
      <c r="I13" s="217"/>
      <c r="J13" s="42"/>
      <c r="K13" s="36"/>
      <c r="L13" s="4"/>
      <c r="M13" s="210" t="s">
        <v>19</v>
      </c>
      <c r="N13" s="211"/>
      <c r="O13" s="212"/>
      <c r="P13" s="216" t="s">
        <v>39</v>
      </c>
      <c r="Q13" s="217"/>
      <c r="R13" s="217"/>
      <c r="S13" s="217"/>
      <c r="T13" s="217"/>
      <c r="U13" s="36"/>
      <c r="V13" s="36"/>
      <c r="W13" s="36"/>
      <c r="X13" s="36"/>
      <c r="Y13" s="36"/>
      <c r="Z13" s="23"/>
      <c r="AA13" s="23"/>
      <c r="AB13" s="23"/>
      <c r="AC13" s="23"/>
      <c r="AD13" s="23"/>
      <c r="AE13" s="23"/>
    </row>
    <row r="14" spans="1:31" s="8" customFormat="1" ht="33" customHeight="1" x14ac:dyDescent="0.25">
      <c r="A14" s="4"/>
      <c r="B14" s="213"/>
      <c r="C14" s="214"/>
      <c r="D14" s="215"/>
      <c r="E14" s="26" t="s">
        <v>27</v>
      </c>
      <c r="F14" s="26" t="s">
        <v>28</v>
      </c>
      <c r="G14" s="26" t="s">
        <v>29</v>
      </c>
      <c r="H14" s="218" t="s">
        <v>30</v>
      </c>
      <c r="I14" s="217"/>
      <c r="J14" s="43"/>
      <c r="K14" s="37"/>
      <c r="L14" s="4"/>
      <c r="M14" s="213"/>
      <c r="N14" s="214"/>
      <c r="O14" s="215"/>
      <c r="P14" s="26" t="s">
        <v>27</v>
      </c>
      <c r="Q14" s="26" t="s">
        <v>28</v>
      </c>
      <c r="R14" s="26" t="s">
        <v>29</v>
      </c>
      <c r="S14" s="218" t="s">
        <v>30</v>
      </c>
      <c r="T14" s="217"/>
      <c r="U14" s="37"/>
      <c r="V14" s="37"/>
      <c r="W14" s="38"/>
      <c r="X14" s="37"/>
      <c r="Y14" s="37"/>
      <c r="Z14" s="23"/>
      <c r="AA14" s="23"/>
      <c r="AB14" s="23"/>
      <c r="AC14" s="23"/>
      <c r="AD14" s="23"/>
      <c r="AE14" s="23"/>
    </row>
    <row r="15" spans="1:31" s="8" customFormat="1" ht="15" customHeight="1" x14ac:dyDescent="0.25">
      <c r="B15" s="2" t="s">
        <v>14</v>
      </c>
      <c r="C15" s="2" t="s">
        <v>15</v>
      </c>
      <c r="D15" s="2" t="s">
        <v>17</v>
      </c>
      <c r="E15" s="2" t="s">
        <v>20</v>
      </c>
      <c r="F15" s="2" t="s">
        <v>22</v>
      </c>
      <c r="G15" s="2" t="s">
        <v>24</v>
      </c>
      <c r="H15" s="219" t="s">
        <v>26</v>
      </c>
      <c r="I15" s="220"/>
      <c r="J15" s="47"/>
      <c r="K15" s="29"/>
      <c r="M15" s="2" t="s">
        <v>14</v>
      </c>
      <c r="N15" s="2" t="s">
        <v>15</v>
      </c>
      <c r="O15" s="2" t="s">
        <v>17</v>
      </c>
      <c r="P15" s="2" t="s">
        <v>20</v>
      </c>
      <c r="Q15" s="2" t="s">
        <v>22</v>
      </c>
      <c r="R15" s="2" t="s">
        <v>24</v>
      </c>
      <c r="S15" s="219" t="s">
        <v>26</v>
      </c>
      <c r="T15" s="220"/>
      <c r="U15" s="29"/>
      <c r="V15" s="29"/>
      <c r="W15" s="29"/>
      <c r="X15" s="29"/>
      <c r="Y15" s="29"/>
      <c r="Z15" s="20"/>
      <c r="AA15" s="20"/>
      <c r="AB15" s="20"/>
      <c r="AC15" s="20"/>
      <c r="AD15" s="20"/>
      <c r="AE15" s="20"/>
    </row>
    <row r="16" spans="1:31" s="8" customFormat="1" ht="97.5" x14ac:dyDescent="0.25">
      <c r="B16" s="27" t="s">
        <v>97</v>
      </c>
      <c r="C16" s="25" t="s">
        <v>16</v>
      </c>
      <c r="D16" s="25" t="s">
        <v>18</v>
      </c>
      <c r="E16" s="24" t="s">
        <v>21</v>
      </c>
      <c r="F16" s="25" t="s">
        <v>23</v>
      </c>
      <c r="G16" s="27" t="s">
        <v>36</v>
      </c>
      <c r="H16" s="27" t="s">
        <v>34</v>
      </c>
      <c r="I16" s="32" t="s">
        <v>35</v>
      </c>
      <c r="J16" s="44"/>
      <c r="K16" s="39"/>
      <c r="M16" s="27" t="s">
        <v>97</v>
      </c>
      <c r="N16" s="25" t="s">
        <v>16</v>
      </c>
      <c r="O16" s="25" t="s">
        <v>18</v>
      </c>
      <c r="P16" s="24" t="s">
        <v>21</v>
      </c>
      <c r="Q16" s="25" t="s">
        <v>23</v>
      </c>
      <c r="R16" s="27" t="s">
        <v>36</v>
      </c>
      <c r="S16" s="27" t="s">
        <v>34</v>
      </c>
      <c r="T16" s="32" t="s">
        <v>35</v>
      </c>
      <c r="U16" s="39"/>
      <c r="V16" s="39"/>
      <c r="W16" s="39"/>
      <c r="X16" s="39"/>
      <c r="Y16" s="39"/>
      <c r="Z16" s="20"/>
      <c r="AA16" s="20"/>
      <c r="AB16" s="20"/>
      <c r="AC16" s="20"/>
      <c r="AD16" s="20"/>
      <c r="AE16" s="20"/>
    </row>
    <row r="17" spans="1:31" ht="15" customHeight="1" x14ac:dyDescent="0.25">
      <c r="A17" s="9" t="s">
        <v>7</v>
      </c>
      <c r="B17" s="13">
        <v>6</v>
      </c>
      <c r="C17" s="13">
        <v>4</v>
      </c>
      <c r="D17" s="13">
        <v>3</v>
      </c>
      <c r="E17" s="13">
        <v>6</v>
      </c>
      <c r="F17" s="13">
        <v>4</v>
      </c>
      <c r="G17" s="13">
        <v>6</v>
      </c>
      <c r="H17" s="13">
        <v>6</v>
      </c>
      <c r="I17" s="33">
        <v>4</v>
      </c>
      <c r="J17" s="45"/>
      <c r="K17" s="40"/>
      <c r="L17" s="9" t="s">
        <v>7</v>
      </c>
      <c r="M17" s="13">
        <v>6</v>
      </c>
      <c r="N17" s="13">
        <v>4</v>
      </c>
      <c r="O17" s="13">
        <v>3</v>
      </c>
      <c r="P17" s="13">
        <v>6</v>
      </c>
      <c r="Q17" s="13">
        <v>4</v>
      </c>
      <c r="R17" s="13">
        <v>6</v>
      </c>
      <c r="S17" s="13">
        <v>6</v>
      </c>
      <c r="T17" s="33">
        <v>4</v>
      </c>
      <c r="U17" s="40"/>
      <c r="V17" s="40"/>
      <c r="W17" s="40"/>
      <c r="X17" s="40"/>
      <c r="Y17" s="40"/>
    </row>
    <row r="18" spans="1:31" s="8" customFormat="1" x14ac:dyDescent="0.25">
      <c r="A18" s="7" t="s">
        <v>3</v>
      </c>
      <c r="B18" s="30" t="str">
        <f>Klasse!C41</f>
        <v/>
      </c>
      <c r="C18" s="30" t="str">
        <f>Klasse!D41</f>
        <v/>
      </c>
      <c r="D18" s="30" t="str">
        <f>Klasse!E41</f>
        <v/>
      </c>
      <c r="E18" s="30" t="str">
        <f>Klasse!F41</f>
        <v/>
      </c>
      <c r="F18" s="30" t="str">
        <f>Klasse!G41</f>
        <v/>
      </c>
      <c r="G18" s="30" t="str">
        <f>Klasse!H41</f>
        <v/>
      </c>
      <c r="H18" s="30" t="str">
        <f>Klasse!I41</f>
        <v/>
      </c>
      <c r="I18" s="34" t="str">
        <f>Klasse!J41</f>
        <v/>
      </c>
      <c r="J18" s="46"/>
      <c r="K18" s="41"/>
      <c r="L18" s="7" t="s">
        <v>3</v>
      </c>
      <c r="M18" s="30" t="str">
        <f>Meldedaten!C10</f>
        <v/>
      </c>
      <c r="N18" s="30" t="str">
        <f>Meldedaten!C11</f>
        <v/>
      </c>
      <c r="O18" s="30" t="str">
        <f>Meldedaten!C12</f>
        <v/>
      </c>
      <c r="P18" s="30" t="str">
        <f>Meldedaten!C14</f>
        <v/>
      </c>
      <c r="Q18" s="30" t="str">
        <f>Meldedaten!C15</f>
        <v/>
      </c>
      <c r="R18" s="30" t="str">
        <f>Meldedaten!C16</f>
        <v/>
      </c>
      <c r="S18" s="30" t="str">
        <f>Meldedaten!C17</f>
        <v/>
      </c>
      <c r="T18" s="34" t="str">
        <f>Meldedaten!C18</f>
        <v/>
      </c>
      <c r="U18" s="41"/>
      <c r="V18" s="41"/>
      <c r="W18" s="41"/>
      <c r="X18" s="41"/>
      <c r="Y18" s="41"/>
      <c r="Z18" s="21"/>
      <c r="AA18" s="21"/>
      <c r="AB18" s="21"/>
      <c r="AC18" s="21"/>
      <c r="AD18" s="21"/>
      <c r="AE18" s="21"/>
    </row>
    <row r="19" spans="1:31" s="28" customFormat="1" x14ac:dyDescent="0.25">
      <c r="A19" s="6" t="s">
        <v>8</v>
      </c>
      <c r="B19" s="31" t="str">
        <f>Klasse!C42</f>
        <v/>
      </c>
      <c r="C19" s="31" t="str">
        <f>Klasse!D42</f>
        <v/>
      </c>
      <c r="D19" s="31" t="str">
        <f>Klasse!E42</f>
        <v/>
      </c>
      <c r="E19" s="31" t="str">
        <f>Klasse!F42</f>
        <v/>
      </c>
      <c r="F19" s="31" t="str">
        <f>Klasse!G42</f>
        <v/>
      </c>
      <c r="G19" s="31" t="str">
        <f>Klasse!H42</f>
        <v/>
      </c>
      <c r="H19" s="31" t="str">
        <f>Klasse!I42</f>
        <v/>
      </c>
      <c r="I19" s="35" t="str">
        <f>Klasse!J42</f>
        <v/>
      </c>
      <c r="J19" s="47"/>
      <c r="K19" s="29"/>
      <c r="L19" s="60" t="s">
        <v>8</v>
      </c>
      <c r="M19" s="31" t="e">
        <f>M18/(M17*$M$11)</f>
        <v>#VALUE!</v>
      </c>
      <c r="N19" s="31" t="e">
        <f t="shared" ref="N19:T19" si="0">N18/(N17*$M$11)</f>
        <v>#VALUE!</v>
      </c>
      <c r="O19" s="31" t="e">
        <f t="shared" si="0"/>
        <v>#VALUE!</v>
      </c>
      <c r="P19" s="31" t="e">
        <f t="shared" si="0"/>
        <v>#VALUE!</v>
      </c>
      <c r="Q19" s="31" t="e">
        <f t="shared" si="0"/>
        <v>#VALUE!</v>
      </c>
      <c r="R19" s="31" t="e">
        <f t="shared" si="0"/>
        <v>#VALUE!</v>
      </c>
      <c r="S19" s="31" t="e">
        <f t="shared" si="0"/>
        <v>#VALUE!</v>
      </c>
      <c r="T19" s="31" t="e">
        <f t="shared" si="0"/>
        <v>#VALUE!</v>
      </c>
      <c r="U19" s="29"/>
      <c r="V19" s="29"/>
      <c r="W19" s="29"/>
      <c r="X19" s="29"/>
      <c r="Y19" s="29"/>
    </row>
    <row r="23" spans="1:31" s="3" customFormat="1" ht="12.75" x14ac:dyDescent="0.2">
      <c r="A23" s="5" t="s">
        <v>10</v>
      </c>
      <c r="L23" s="5" t="s">
        <v>10</v>
      </c>
    </row>
    <row r="24" spans="1:31" s="3" customFormat="1" x14ac:dyDescent="0.2">
      <c r="C24" s="52"/>
      <c r="D24" s="55" t="s">
        <v>37</v>
      </c>
      <c r="E24" s="42"/>
      <c r="F24" s="52"/>
      <c r="G24" s="50" t="s">
        <v>30</v>
      </c>
      <c r="H24" s="42"/>
      <c r="I24" s="14"/>
      <c r="J24" s="14"/>
      <c r="K24" s="16"/>
      <c r="N24" s="52"/>
      <c r="O24" s="55" t="s">
        <v>37</v>
      </c>
      <c r="P24" s="42"/>
      <c r="Q24" s="52"/>
      <c r="R24" s="61" t="s">
        <v>30</v>
      </c>
      <c r="S24" s="42"/>
      <c r="T24" s="14"/>
      <c r="U24" s="14"/>
      <c r="V24" s="14"/>
      <c r="W24" s="14"/>
      <c r="X24" s="14"/>
      <c r="Y24" s="11"/>
      <c r="Z24" s="23"/>
      <c r="AA24" s="23"/>
      <c r="AB24" s="23"/>
      <c r="AC24" s="15"/>
    </row>
    <row r="25" spans="1:31" s="3" customFormat="1" ht="12.75" x14ac:dyDescent="0.2">
      <c r="C25" s="52"/>
      <c r="D25" s="55"/>
      <c r="E25" s="42"/>
      <c r="F25" s="52"/>
      <c r="G25" s="51"/>
      <c r="H25" s="49"/>
      <c r="I25" s="14"/>
      <c r="J25" s="14"/>
      <c r="K25" s="11"/>
      <c r="N25" s="52"/>
      <c r="O25" s="55"/>
      <c r="P25" s="42"/>
      <c r="Q25" s="52"/>
      <c r="R25" s="51"/>
      <c r="S25" s="49"/>
      <c r="T25" s="14"/>
      <c r="U25" s="29"/>
      <c r="V25" s="14"/>
      <c r="W25" s="29"/>
      <c r="X25" s="29"/>
      <c r="Y25" s="11"/>
      <c r="Z25" s="48"/>
      <c r="AA25" s="29"/>
      <c r="AB25" s="29"/>
      <c r="AC25" s="11"/>
    </row>
    <row r="26" spans="1:31" s="3" customFormat="1" x14ac:dyDescent="0.2">
      <c r="A26" s="206" t="s">
        <v>9</v>
      </c>
      <c r="B26" s="206"/>
      <c r="C26" s="207"/>
      <c r="D26" s="56">
        <f>SUM(B18:D18)</f>
        <v>0</v>
      </c>
      <c r="E26" s="44"/>
      <c r="F26" s="53"/>
      <c r="G26" s="58">
        <f>SUM(H18:I18)</f>
        <v>0</v>
      </c>
      <c r="H26" s="44"/>
      <c r="I26" s="20"/>
      <c r="J26" s="20"/>
      <c r="K26" s="11"/>
      <c r="L26" s="206" t="s">
        <v>9</v>
      </c>
      <c r="M26" s="206"/>
      <c r="N26" s="207"/>
      <c r="O26" s="56">
        <f>SUM(M18:O18)</f>
        <v>0</v>
      </c>
      <c r="P26" s="44"/>
      <c r="Q26" s="53"/>
      <c r="R26" s="58">
        <f>SUM(S18:T18)</f>
        <v>0</v>
      </c>
      <c r="S26" s="44"/>
      <c r="T26" s="20"/>
      <c r="U26" s="23"/>
      <c r="V26" s="23"/>
      <c r="W26" s="23"/>
      <c r="X26" s="23"/>
      <c r="Y26" s="11"/>
      <c r="Z26" s="11"/>
      <c r="AA26" s="11"/>
      <c r="AB26" s="11"/>
      <c r="AC26" s="11"/>
    </row>
    <row r="27" spans="1:31" x14ac:dyDescent="0.25">
      <c r="A27" s="206" t="s">
        <v>8</v>
      </c>
      <c r="B27" s="206"/>
      <c r="C27" s="207"/>
      <c r="D27" s="57" t="e">
        <f>D26/(Klasse!I3*13)</f>
        <v>#VALUE!</v>
      </c>
      <c r="E27" s="46"/>
      <c r="F27" s="54"/>
      <c r="G27" s="57" t="e">
        <f>G26/(Klasse!I3*10)</f>
        <v>#VALUE!</v>
      </c>
      <c r="H27" s="46"/>
      <c r="I27" s="21"/>
      <c r="J27" s="21"/>
      <c r="K27" s="12"/>
      <c r="L27" s="206" t="s">
        <v>8</v>
      </c>
      <c r="M27" s="206"/>
      <c r="N27" s="207"/>
      <c r="O27" s="57" t="e">
        <f>O26/($M$11*13)</f>
        <v>#VALUE!</v>
      </c>
      <c r="P27" s="46"/>
      <c r="Q27" s="54"/>
      <c r="R27" s="57" t="e">
        <f>R26/($M$11*10)</f>
        <v>#VALUE!</v>
      </c>
      <c r="S27" s="46"/>
      <c r="T27" s="21"/>
      <c r="U27" s="21"/>
      <c r="V27" s="21"/>
      <c r="W27" s="21"/>
      <c r="X27" s="21"/>
      <c r="Y27" s="12"/>
      <c r="Z27" s="21"/>
      <c r="AA27" s="21"/>
      <c r="AB27" s="21"/>
      <c r="AC27" s="12"/>
    </row>
    <row r="28" spans="1:31" x14ac:dyDescent="0.25">
      <c r="E28" s="10"/>
      <c r="P28" s="10"/>
    </row>
    <row r="29" spans="1:31" x14ac:dyDescent="0.25">
      <c r="D29" t="s">
        <v>37</v>
      </c>
      <c r="E29" s="10" t="e">
        <f>D27</f>
        <v>#VALUE!</v>
      </c>
      <c r="O29" t="s">
        <v>37</v>
      </c>
      <c r="P29" s="10" t="e">
        <f>O27</f>
        <v>#VALUE!</v>
      </c>
    </row>
    <row r="30" spans="1:31" x14ac:dyDescent="0.25">
      <c r="D30" t="s">
        <v>27</v>
      </c>
      <c r="E30" s="10" t="str">
        <f>E19</f>
        <v/>
      </c>
      <c r="O30" t="s">
        <v>27</v>
      </c>
      <c r="P30" s="10" t="e">
        <f>P19</f>
        <v>#VALUE!</v>
      </c>
    </row>
    <row r="31" spans="1:31" x14ac:dyDescent="0.25">
      <c r="D31" t="s">
        <v>28</v>
      </c>
      <c r="E31" s="10" t="str">
        <f>F19</f>
        <v/>
      </c>
      <c r="J31" s="10"/>
      <c r="O31" t="s">
        <v>28</v>
      </c>
      <c r="P31" s="10" t="e">
        <f>Q19</f>
        <v>#VALUE!</v>
      </c>
    </row>
    <row r="32" spans="1:31" x14ac:dyDescent="0.25">
      <c r="D32" t="s">
        <v>29</v>
      </c>
      <c r="E32" s="10" t="str">
        <f>G19</f>
        <v/>
      </c>
      <c r="O32" t="s">
        <v>29</v>
      </c>
      <c r="P32" s="10" t="e">
        <f>R19</f>
        <v>#VALUE!</v>
      </c>
    </row>
    <row r="33" spans="1:20" x14ac:dyDescent="0.25">
      <c r="D33" t="s">
        <v>30</v>
      </c>
      <c r="E33" s="10" t="e">
        <f>G27</f>
        <v>#VALUE!</v>
      </c>
      <c r="O33" t="s">
        <v>30</v>
      </c>
      <c r="P33" s="10" t="e">
        <f>R27</f>
        <v>#VALUE!</v>
      </c>
    </row>
    <row r="34" spans="1:20" x14ac:dyDescent="0.25">
      <c r="A34" s="15"/>
      <c r="B34" s="16"/>
      <c r="C34" s="16"/>
      <c r="D34" s="16"/>
      <c r="E34" s="16"/>
      <c r="F34" s="16"/>
      <c r="G34" s="16"/>
      <c r="H34" s="16"/>
      <c r="I34" s="16"/>
      <c r="J34" s="16"/>
      <c r="K34" s="16"/>
      <c r="L34" s="15"/>
      <c r="M34" s="16"/>
      <c r="N34" s="16"/>
      <c r="O34" s="16"/>
      <c r="P34" s="16"/>
      <c r="Q34" s="16"/>
      <c r="R34" s="16"/>
      <c r="S34" s="16"/>
      <c r="T34" s="16"/>
    </row>
    <row r="35" spans="1:20" ht="87.75" customHeight="1" x14ac:dyDescent="0.25">
      <c r="A35" s="16"/>
      <c r="B35" s="16"/>
      <c r="C35" s="14"/>
      <c r="D35" s="14"/>
      <c r="E35" s="14"/>
      <c r="F35" s="18"/>
      <c r="G35" s="14"/>
      <c r="H35" s="14"/>
      <c r="I35" s="18"/>
      <c r="J35" s="14"/>
      <c r="K35" s="14"/>
      <c r="L35" s="14"/>
      <c r="M35" s="19"/>
    </row>
    <row r="36" spans="1:20" x14ac:dyDescent="0.25">
      <c r="A36" s="221"/>
      <c r="B36" s="221"/>
      <c r="C36" s="20"/>
      <c r="D36" s="20"/>
      <c r="E36" s="20"/>
      <c r="F36" s="11"/>
      <c r="G36" s="20"/>
      <c r="H36" s="20"/>
      <c r="I36" s="11"/>
      <c r="J36" s="20"/>
      <c r="K36" s="20"/>
      <c r="L36" s="20"/>
      <c r="M36" s="11"/>
    </row>
    <row r="37" spans="1:20" x14ac:dyDescent="0.25">
      <c r="A37" s="221"/>
      <c r="B37" s="221"/>
      <c r="C37" s="21"/>
      <c r="D37" s="21"/>
      <c r="E37" s="21"/>
      <c r="F37" s="12"/>
      <c r="G37" s="21"/>
      <c r="H37" s="21"/>
      <c r="I37" s="12"/>
      <c r="J37" s="21"/>
      <c r="K37" s="21"/>
      <c r="L37" s="21"/>
      <c r="M37" s="12"/>
    </row>
    <row r="38" spans="1:20" x14ac:dyDescent="0.25">
      <c r="A38" s="17"/>
      <c r="B38" s="17"/>
      <c r="C38" s="17"/>
      <c r="D38" s="17"/>
      <c r="E38" s="17"/>
      <c r="F38" s="17"/>
      <c r="G38" s="17"/>
      <c r="H38" s="17"/>
      <c r="I38" s="17"/>
      <c r="J38" s="17"/>
      <c r="K38" s="17"/>
      <c r="L38" s="17"/>
      <c r="M38" s="17"/>
    </row>
    <row r="39" spans="1:20" x14ac:dyDescent="0.25">
      <c r="A39" s="17"/>
      <c r="B39" s="17"/>
      <c r="C39" s="17"/>
      <c r="D39" s="17"/>
      <c r="E39" s="17"/>
      <c r="F39" s="17"/>
      <c r="G39" s="17"/>
      <c r="H39" s="17"/>
      <c r="I39" s="17"/>
      <c r="J39" s="17"/>
      <c r="K39" s="17"/>
      <c r="L39" s="17"/>
      <c r="M39" s="17"/>
    </row>
    <row r="40" spans="1:20" x14ac:dyDescent="0.25">
      <c r="A40" s="17"/>
      <c r="B40" s="17"/>
      <c r="C40" s="17"/>
      <c r="D40" s="17"/>
      <c r="E40" s="17"/>
      <c r="F40" s="17"/>
      <c r="G40" s="17"/>
      <c r="H40" s="17"/>
      <c r="I40" s="17"/>
      <c r="J40" s="17"/>
      <c r="K40" s="17"/>
      <c r="L40" s="22"/>
      <c r="M40" s="17"/>
    </row>
    <row r="41" spans="1:20" x14ac:dyDescent="0.25">
      <c r="A41" s="17"/>
      <c r="B41" s="17"/>
      <c r="C41" s="17"/>
      <c r="D41" s="17"/>
      <c r="E41" s="17"/>
      <c r="F41" s="17"/>
      <c r="G41" s="17"/>
      <c r="H41" s="17"/>
      <c r="I41" s="17"/>
      <c r="J41" s="17"/>
      <c r="K41" s="17"/>
      <c r="L41" s="22"/>
      <c r="M41" s="17"/>
    </row>
    <row r="42" spans="1:20" x14ac:dyDescent="0.25">
      <c r="A42" s="17"/>
      <c r="B42" s="17"/>
      <c r="C42" s="17"/>
      <c r="D42" s="17"/>
      <c r="E42" s="17"/>
      <c r="F42" s="17"/>
      <c r="G42" s="17"/>
      <c r="H42" s="17"/>
      <c r="I42" s="17"/>
      <c r="J42" s="17"/>
      <c r="K42" s="17"/>
      <c r="L42" s="22"/>
      <c r="M42" s="17"/>
    </row>
  </sheetData>
  <mergeCells count="17">
    <mergeCell ref="A37:B37"/>
    <mergeCell ref="A36:B36"/>
    <mergeCell ref="B13:D14"/>
    <mergeCell ref="E13:I13"/>
    <mergeCell ref="H14:I14"/>
    <mergeCell ref="H15:I15"/>
    <mergeCell ref="A26:C26"/>
    <mergeCell ref="A27:C27"/>
    <mergeCell ref="L26:N26"/>
    <mergeCell ref="L27:N27"/>
    <mergeCell ref="B12:I12"/>
    <mergeCell ref="J12:V12"/>
    <mergeCell ref="W12:Y12"/>
    <mergeCell ref="M13:O14"/>
    <mergeCell ref="P13:T13"/>
    <mergeCell ref="S14:T14"/>
    <mergeCell ref="S15:T15"/>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Klasse</vt:lpstr>
      <vt:lpstr>Diagramme Klasse</vt:lpstr>
      <vt:lpstr>Meldedaten (obl)</vt:lpstr>
      <vt:lpstr>Meldedaten</vt:lpstr>
      <vt:lpstr>Diagramme Schule</vt:lpstr>
      <vt:lpstr>Anleitung</vt:lpstr>
      <vt:lpstr>Datenquelle</vt:lpstr>
      <vt:lpstr>Klasse!Druckbereich</vt:lpstr>
      <vt:lpstr>Meldedaten!Druckbereich</vt:lpstr>
      <vt:lpstr>'Meldedaten (obl)'!Druckbereich</vt:lpstr>
      <vt:lpstr>Meldedaten!Drucktitel</vt:lpstr>
      <vt:lpstr>'Meldedaten (obl)'!Drucktitel</vt:lpstr>
    </vt:vector>
  </TitlesOfParts>
  <Company>Landesinstitut für Schulqualität und Lehrerbildung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Schoebbel, Christiane</dc:creator>
  <cp:lastModifiedBy>Bouillon, Oliver</cp:lastModifiedBy>
  <cp:lastPrinted>2017-05-10T07:06:41Z</cp:lastPrinted>
  <dcterms:created xsi:type="dcterms:W3CDTF">2017-03-13T07:48:10Z</dcterms:created>
  <dcterms:modified xsi:type="dcterms:W3CDTF">2017-05-15T09:26:46Z</dcterms:modified>
</cp:coreProperties>
</file>