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35" windowWidth="24915" windowHeight="12090" activeTab="5"/>
  </bookViews>
  <sheets>
    <sheet name="Klasse" sheetId="1" r:id="rId1"/>
    <sheet name="Diagramme Klasse" sheetId="9" r:id="rId2"/>
    <sheet name="Meldedaten" sheetId="5" r:id="rId3"/>
    <sheet name="Meldedaten_obl" sheetId="4" state="hidden" r:id="rId4"/>
    <sheet name="Diagramme Schule" sheetId="10" r:id="rId5"/>
    <sheet name="Anleitung" sheetId="15" r:id="rId6"/>
    <sheet name="Daten" sheetId="2" state="hidden" r:id="rId7"/>
  </sheets>
  <definedNames>
    <definedName name="_xlnm.Print_Area" localSheetId="2">Meldedaten!$A$3:$C$58</definedName>
    <definedName name="_xlnm.Print_Area" localSheetId="3">Meldedaten_obl!$A$3:$C$55</definedName>
    <definedName name="_xlnm.Print_Titles" localSheetId="2">Meldedaten!$3:$4</definedName>
    <definedName name="_xlnm.Print_Titles" localSheetId="3">Meldedaten_obl!$3:$4</definedName>
  </definedNames>
  <calcPr calcId="145621"/>
</workbook>
</file>

<file path=xl/calcChain.xml><?xml version="1.0" encoding="utf-8"?>
<calcChain xmlns="http://schemas.openxmlformats.org/spreadsheetml/2006/main">
  <c r="U103" i="2" l="1"/>
  <c r="G103" i="2" s="1"/>
  <c r="U50" i="2"/>
  <c r="G50" i="2" s="1"/>
  <c r="E40" i="1" l="1"/>
  <c r="F40" i="1"/>
  <c r="G40" i="1"/>
  <c r="H40" i="1"/>
  <c r="I40" i="1"/>
  <c r="J40" i="1"/>
  <c r="K40" i="1"/>
  <c r="L40" i="1"/>
  <c r="M40" i="1"/>
  <c r="N40" i="1"/>
  <c r="O40" i="1"/>
  <c r="P40" i="1"/>
  <c r="Q40" i="1"/>
  <c r="R40" i="1"/>
  <c r="S40" i="1"/>
  <c r="T40" i="1"/>
  <c r="U40" i="1"/>
  <c r="V40" i="1"/>
  <c r="W40" i="1"/>
  <c r="X40" i="1"/>
  <c r="Y40" i="1"/>
  <c r="Z40" i="1"/>
  <c r="AA40" i="1"/>
  <c r="AB40" i="1"/>
  <c r="AC40" i="1"/>
  <c r="AD40" i="1"/>
  <c r="D40" i="1"/>
  <c r="A32" i="9" l="1"/>
  <c r="A1" i="9"/>
  <c r="E116" i="2" l="1"/>
  <c r="E108" i="2"/>
  <c r="E100" i="2"/>
  <c r="E92" i="2"/>
  <c r="E63" i="2" l="1"/>
  <c r="E55" i="2"/>
  <c r="E47" i="2"/>
  <c r="E39" i="2"/>
  <c r="H17" i="2" l="1"/>
  <c r="L6" i="2" l="1"/>
  <c r="M6" i="2"/>
  <c r="N6" i="2"/>
  <c r="H79" i="2" s="1"/>
  <c r="O6" i="2"/>
  <c r="P6" i="2"/>
  <c r="J79" i="2" s="1"/>
  <c r="Q6" i="2"/>
  <c r="R6" i="2"/>
  <c r="L79" i="2" s="1"/>
  <c r="S6" i="2"/>
  <c r="T6" i="2"/>
  <c r="U6" i="2"/>
  <c r="V6" i="2"/>
  <c r="P79" i="2" s="1"/>
  <c r="W6" i="2"/>
  <c r="X6" i="2"/>
  <c r="Y6" i="2"/>
  <c r="Z6" i="2"/>
  <c r="AA6" i="2"/>
  <c r="AB6" i="2"/>
  <c r="AC6" i="2"/>
  <c r="W79" i="2" s="1"/>
  <c r="AD6" i="2"/>
  <c r="X79" i="2" s="1"/>
  <c r="AE6" i="2"/>
  <c r="AF6" i="2"/>
  <c r="Z79" i="2" s="1"/>
  <c r="AG6" i="2"/>
  <c r="AH6" i="2"/>
  <c r="AB79" i="2" s="1"/>
  <c r="AI6" i="2"/>
  <c r="AC79" i="2" s="1"/>
  <c r="AJ6" i="2"/>
  <c r="AK6" i="2"/>
  <c r="K6" i="2"/>
  <c r="E79" i="2" s="1"/>
  <c r="N42" i="2"/>
  <c r="R42" i="2"/>
  <c r="V42" i="2"/>
  <c r="K3" i="2"/>
  <c r="L3" i="2"/>
  <c r="M3" i="2"/>
  <c r="N3" i="2"/>
  <c r="O3" i="2"/>
  <c r="P3" i="2"/>
  <c r="Q3" i="2"/>
  <c r="R3" i="2"/>
  <c r="S3" i="2"/>
  <c r="T3" i="2"/>
  <c r="U3" i="2"/>
  <c r="V3" i="2"/>
  <c r="W3" i="2"/>
  <c r="X3" i="2"/>
  <c r="Y3" i="2"/>
  <c r="Z3" i="2"/>
  <c r="AA3" i="2"/>
  <c r="AB3" i="2"/>
  <c r="AC3" i="2"/>
  <c r="AD3" i="2"/>
  <c r="AE3" i="2"/>
  <c r="AF3" i="2"/>
  <c r="AG3" i="2"/>
  <c r="AH3" i="2"/>
  <c r="AI3" i="2"/>
  <c r="AJ3" i="2"/>
  <c r="AK3" i="2"/>
  <c r="T26" i="2" l="1"/>
  <c r="T79" i="2"/>
  <c r="AE26" i="2"/>
  <c r="AE79" i="2"/>
  <c r="AA26" i="2"/>
  <c r="AA79" i="2"/>
  <c r="S26" i="2"/>
  <c r="S79" i="2"/>
  <c r="O26" i="2"/>
  <c r="O79" i="2"/>
  <c r="K26" i="2"/>
  <c r="K79" i="2"/>
  <c r="G26" i="2"/>
  <c r="G79" i="2"/>
  <c r="AD26" i="2"/>
  <c r="AD79" i="2"/>
  <c r="V26" i="2"/>
  <c r="V79" i="2"/>
  <c r="R26" i="2"/>
  <c r="R79" i="2"/>
  <c r="N26" i="2"/>
  <c r="N79" i="2"/>
  <c r="F26" i="2"/>
  <c r="F79" i="2"/>
  <c r="X42" i="2"/>
  <c r="Y79" i="2"/>
  <c r="U26" i="2"/>
  <c r="U79" i="2"/>
  <c r="Q26" i="2"/>
  <c r="Q79" i="2"/>
  <c r="M26" i="2"/>
  <c r="M79" i="2"/>
  <c r="I26" i="2"/>
  <c r="I79" i="2"/>
  <c r="K87" i="2"/>
  <c r="W26" i="2"/>
  <c r="N87" i="2"/>
  <c r="Z26" i="2"/>
  <c r="X87" i="2"/>
  <c r="J26" i="2"/>
  <c r="Q87" i="2"/>
  <c r="AC26" i="2"/>
  <c r="M87" i="2"/>
  <c r="Y26" i="2"/>
  <c r="Y42" i="2"/>
  <c r="G42" i="2" s="1"/>
  <c r="E26" i="2"/>
  <c r="P87" i="2"/>
  <c r="AB26" i="2"/>
  <c r="L87" i="2"/>
  <c r="X26" i="2"/>
  <c r="AC87" i="2"/>
  <c r="P26" i="2"/>
  <c r="Z87" i="2"/>
  <c r="L26" i="2"/>
  <c r="V87" i="2"/>
  <c r="H26" i="2"/>
  <c r="S42" i="2"/>
  <c r="W42" i="2"/>
  <c r="Q42" i="2"/>
  <c r="T42" i="2"/>
  <c r="M42" i="2"/>
  <c r="AG34" i="2"/>
  <c r="AG87" i="2"/>
  <c r="AD34" i="2"/>
  <c r="AD87" i="2"/>
  <c r="AA34" i="2"/>
  <c r="AA87" i="2"/>
  <c r="W34" i="2"/>
  <c r="W87" i="2"/>
  <c r="AF34" i="2"/>
  <c r="AF87" i="2"/>
  <c r="AJ34" i="2"/>
  <c r="AJ87" i="2"/>
  <c r="O34" i="2"/>
  <c r="O87" i="2"/>
  <c r="AE34" i="2"/>
  <c r="AE87" i="2"/>
  <c r="AK34" i="2"/>
  <c r="AK87" i="2"/>
  <c r="Y34" i="2"/>
  <c r="Y87" i="2"/>
  <c r="U34" i="2"/>
  <c r="U87" i="2"/>
  <c r="AI34" i="2"/>
  <c r="AI87" i="2"/>
  <c r="AH34" i="2"/>
  <c r="AH87" i="2"/>
  <c r="AL34" i="2"/>
  <c r="AL87" i="2"/>
  <c r="AB34" i="2"/>
  <c r="AB87" i="2"/>
  <c r="T34" i="2"/>
  <c r="T87" i="2"/>
  <c r="N95" i="2"/>
  <c r="Q34" i="2"/>
  <c r="X95" i="2"/>
  <c r="M34" i="2"/>
  <c r="Y95" i="2"/>
  <c r="G95" i="2" s="1"/>
  <c r="M95" i="2"/>
  <c r="P34" i="2"/>
  <c r="W95" i="2"/>
  <c r="L34" i="2"/>
  <c r="T95" i="2"/>
  <c r="AC34" i="2"/>
  <c r="S95" i="2"/>
  <c r="Z34" i="2"/>
  <c r="Q95" i="2"/>
  <c r="V34" i="2"/>
  <c r="V95" i="2"/>
  <c r="K34" i="2"/>
  <c r="K95" i="2"/>
  <c r="N34" i="2"/>
  <c r="K42" i="2"/>
  <c r="R95" i="2"/>
  <c r="X34" i="2"/>
  <c r="O42" i="2"/>
  <c r="O95" i="2"/>
  <c r="Q103" i="2"/>
  <c r="Q50" i="2"/>
  <c r="K111" i="2"/>
  <c r="E111" i="2" s="1"/>
  <c r="K58" i="2"/>
  <c r="E58" i="2" s="1"/>
  <c r="M103" i="2"/>
  <c r="M50" i="2"/>
  <c r="K50" i="2"/>
  <c r="K103" i="2"/>
  <c r="P50" i="2"/>
  <c r="P103" i="2"/>
  <c r="N103" i="2"/>
  <c r="N50" i="2"/>
  <c r="L50" i="2"/>
  <c r="L103" i="2"/>
  <c r="S103" i="2"/>
  <c r="S50" i="2"/>
  <c r="O103" i="2"/>
  <c r="O50" i="2"/>
  <c r="U42" i="2"/>
  <c r="U95" i="2"/>
  <c r="L42" i="2"/>
  <c r="L95" i="2"/>
  <c r="P42" i="2"/>
  <c r="P95" i="2"/>
  <c r="K66" i="2"/>
  <c r="E66" i="2" s="1"/>
  <c r="K119" i="2"/>
  <c r="E119" i="2" s="1"/>
  <c r="T50" i="2"/>
  <c r="T103" i="2"/>
  <c r="R103" i="2"/>
  <c r="R50" i="2"/>
  <c r="F42" i="2" l="1"/>
  <c r="E87" i="2"/>
  <c r="F95" i="2"/>
  <c r="F87" i="2"/>
  <c r="G34" i="2"/>
  <c r="E42" i="2"/>
  <c r="G87" i="2"/>
  <c r="E34" i="2"/>
  <c r="F34" i="2"/>
  <c r="E50" i="2"/>
  <c r="E95" i="2"/>
  <c r="F50" i="2"/>
  <c r="F103" i="2"/>
  <c r="E103" i="2"/>
  <c r="E46" i="5" l="1"/>
  <c r="AE7" i="2" s="1"/>
  <c r="E47" i="5"/>
  <c r="AF7" i="2" s="1"/>
  <c r="Z27" i="2" l="1"/>
  <c r="K43" i="2"/>
  <c r="N35" i="2"/>
  <c r="Y27" i="2"/>
  <c r="M35" i="2"/>
  <c r="X43" i="2"/>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10" i="1"/>
  <c r="C47" i="5" l="1"/>
  <c r="AF8" i="2" s="1"/>
  <c r="Z80" i="2" s="1"/>
  <c r="C46" i="5"/>
  <c r="AE8" i="2" s="1"/>
  <c r="Y80" i="2" s="1"/>
  <c r="C24" i="5"/>
  <c r="C23" i="5"/>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I44" i="1"/>
  <c r="E10" i="5" s="1"/>
  <c r="C10" i="5" s="1"/>
  <c r="J44" i="1"/>
  <c r="E11" i="5" s="1"/>
  <c r="C11" i="5" s="1"/>
  <c r="K44" i="1"/>
  <c r="E12" i="5" s="1"/>
  <c r="C12" i="5" s="1"/>
  <c r="L44" i="1"/>
  <c r="E13" i="5" s="1"/>
  <c r="C13" i="5" s="1"/>
  <c r="M44" i="1"/>
  <c r="E14" i="5" s="1"/>
  <c r="C14" i="5" s="1"/>
  <c r="H44" i="1"/>
  <c r="E9" i="5" s="1"/>
  <c r="C9" i="5" s="1"/>
  <c r="N44" i="1"/>
  <c r="E27" i="5"/>
  <c r="L7" i="2" s="1"/>
  <c r="E28" i="5"/>
  <c r="M7" i="2" s="1"/>
  <c r="E29" i="5"/>
  <c r="N7" i="2" s="1"/>
  <c r="E30" i="5"/>
  <c r="O7" i="2" s="1"/>
  <c r="E31" i="5"/>
  <c r="P7" i="2" s="1"/>
  <c r="E32" i="5"/>
  <c r="Q7" i="2" s="1"/>
  <c r="E33" i="5"/>
  <c r="R7" i="2" s="1"/>
  <c r="E34" i="5"/>
  <c r="S7" i="2" s="1"/>
  <c r="E35" i="5"/>
  <c r="T7" i="2" s="1"/>
  <c r="E36" i="5"/>
  <c r="U7" i="2" s="1"/>
  <c r="E37" i="5"/>
  <c r="V7" i="2" s="1"/>
  <c r="E38" i="5"/>
  <c r="W7" i="2" s="1"/>
  <c r="E39" i="5"/>
  <c r="E40" i="5"/>
  <c r="E41" i="5"/>
  <c r="E42" i="5"/>
  <c r="AA7" i="2" s="1"/>
  <c r="E43" i="5"/>
  <c r="AB7" i="2" s="1"/>
  <c r="E44" i="5"/>
  <c r="AC7" i="2" s="1"/>
  <c r="E45" i="5"/>
  <c r="AD7" i="2" s="1"/>
  <c r="E48" i="5"/>
  <c r="AG7" i="2" s="1"/>
  <c r="E49" i="5"/>
  <c r="AH7" i="2" s="1"/>
  <c r="E50" i="5"/>
  <c r="AI7" i="2" s="1"/>
  <c r="E51" i="5"/>
  <c r="AJ7" i="2" s="1"/>
  <c r="E52" i="5"/>
  <c r="AK7" i="2" s="1"/>
  <c r="E25" i="5"/>
  <c r="K7" i="2" s="1"/>
  <c r="AE9" i="1"/>
  <c r="C27" i="5" l="1"/>
  <c r="L8" i="2" s="1"/>
  <c r="F80" i="2" s="1"/>
  <c r="C31" i="5"/>
  <c r="P8" i="2" s="1"/>
  <c r="J80" i="2" s="1"/>
  <c r="AE27" i="2"/>
  <c r="U43" i="2"/>
  <c r="AJ35" i="2"/>
  <c r="AA27" i="2"/>
  <c r="L43" i="2"/>
  <c r="O35" i="2"/>
  <c r="U27" i="2"/>
  <c r="P51" i="2"/>
  <c r="AG35" i="2"/>
  <c r="Q27" i="2"/>
  <c r="AD35" i="2"/>
  <c r="N51" i="2"/>
  <c r="M27" i="2"/>
  <c r="L51" i="2"/>
  <c r="AA35" i="2"/>
  <c r="I27" i="2"/>
  <c r="W35" i="2"/>
  <c r="S51" i="2"/>
  <c r="C30" i="5"/>
  <c r="O8" i="2" s="1"/>
  <c r="I80" i="2" s="1"/>
  <c r="C34" i="5"/>
  <c r="S8" i="2" s="1"/>
  <c r="M80" i="2" s="1"/>
  <c r="C38" i="5"/>
  <c r="W8" i="2" s="1"/>
  <c r="Q80" i="2" s="1"/>
  <c r="C45" i="5"/>
  <c r="AD8" i="2" s="1"/>
  <c r="X80" i="2" s="1"/>
  <c r="C49" i="5"/>
  <c r="AH8" i="2" s="1"/>
  <c r="AB80" i="2" s="1"/>
  <c r="P27" i="2"/>
  <c r="AC35" i="2"/>
  <c r="T43" i="2"/>
  <c r="L27" i="2"/>
  <c r="S43" i="2"/>
  <c r="Z35" i="2"/>
  <c r="H27" i="2"/>
  <c r="V35" i="2"/>
  <c r="Q43" i="2"/>
  <c r="C35" i="5"/>
  <c r="T8" i="2" s="1"/>
  <c r="N80" i="2" s="1"/>
  <c r="C42" i="5"/>
  <c r="AA8" i="2" s="1"/>
  <c r="U80" i="2" s="1"/>
  <c r="C50" i="5"/>
  <c r="AI8" i="2" s="1"/>
  <c r="AC80" i="2" s="1"/>
  <c r="AD27" i="2"/>
  <c r="O43" i="2"/>
  <c r="AI35" i="2"/>
  <c r="C41" i="5"/>
  <c r="Z8" i="2" s="1"/>
  <c r="Z7" i="2"/>
  <c r="AC27" i="2"/>
  <c r="N43" i="2"/>
  <c r="Q35" i="2"/>
  <c r="W27" i="2"/>
  <c r="V43" i="2"/>
  <c r="K35" i="2"/>
  <c r="O27" i="2"/>
  <c r="K67" i="2"/>
  <c r="E67" i="2" s="1"/>
  <c r="AK35" i="2"/>
  <c r="K27" i="2"/>
  <c r="T51" i="2"/>
  <c r="Y35" i="2"/>
  <c r="G27" i="2"/>
  <c r="R51" i="2"/>
  <c r="U35" i="2"/>
  <c r="C28" i="5"/>
  <c r="M8" i="2" s="1"/>
  <c r="G80" i="2" s="1"/>
  <c r="C32" i="5"/>
  <c r="Q8" i="2" s="1"/>
  <c r="K80" i="2" s="1"/>
  <c r="C36" i="5"/>
  <c r="U8" i="2" s="1"/>
  <c r="O80" i="2" s="1"/>
  <c r="C43" i="5"/>
  <c r="AB8" i="2" s="1"/>
  <c r="V80" i="2" s="1"/>
  <c r="C51" i="5"/>
  <c r="AJ8" i="2" s="1"/>
  <c r="AD80" i="2" s="1"/>
  <c r="X27" i="2"/>
  <c r="L35" i="2"/>
  <c r="W43" i="2"/>
  <c r="AB27" i="2"/>
  <c r="M43" i="2"/>
  <c r="P35" i="2"/>
  <c r="V27" i="2"/>
  <c r="Q51" i="2"/>
  <c r="AH35" i="2"/>
  <c r="C39" i="5"/>
  <c r="X8" i="2" s="1"/>
  <c r="U104" i="2" s="1"/>
  <c r="G104" i="2" s="1"/>
  <c r="X7" i="2"/>
  <c r="U51" i="2" s="1"/>
  <c r="G51" i="2" s="1"/>
  <c r="N27" i="2"/>
  <c r="M51" i="2"/>
  <c r="AB35" i="2"/>
  <c r="J27" i="2"/>
  <c r="R43" i="2"/>
  <c r="X35" i="2"/>
  <c r="F27" i="2"/>
  <c r="K51" i="2"/>
  <c r="T35" i="2"/>
  <c r="C29" i="5"/>
  <c r="N8" i="2" s="1"/>
  <c r="H80" i="2" s="1"/>
  <c r="C33" i="5"/>
  <c r="R8" i="2" s="1"/>
  <c r="L80" i="2" s="1"/>
  <c r="C37" i="5"/>
  <c r="V8" i="2" s="1"/>
  <c r="P80" i="2" s="1"/>
  <c r="C44" i="5"/>
  <c r="AC8" i="2" s="1"/>
  <c r="W80" i="2" s="1"/>
  <c r="C48" i="5"/>
  <c r="AG8" i="2" s="1"/>
  <c r="AA80" i="2" s="1"/>
  <c r="C52" i="5"/>
  <c r="AK8" i="2" s="1"/>
  <c r="AE80" i="2" s="1"/>
  <c r="C25" i="5"/>
  <c r="K8" i="2" s="1"/>
  <c r="Y96" i="2" s="1"/>
  <c r="G96" i="2" s="1"/>
  <c r="E27" i="2"/>
  <c r="Y43" i="2"/>
  <c r="G43" i="2" s="1"/>
  <c r="C40" i="5"/>
  <c r="Y8" i="2" s="1"/>
  <c r="Y7" i="2"/>
  <c r="R96" i="2"/>
  <c r="X88" i="2"/>
  <c r="X96" i="2"/>
  <c r="M88" i="2"/>
  <c r="R104" i="2"/>
  <c r="K96" i="2"/>
  <c r="N88" i="2"/>
  <c r="AF11" i="1"/>
  <c r="AF15" i="1"/>
  <c r="AF19" i="1"/>
  <c r="AF23" i="1"/>
  <c r="AF27" i="1"/>
  <c r="AF31" i="1"/>
  <c r="AF35" i="1"/>
  <c r="AF39" i="1"/>
  <c r="AF16" i="1"/>
  <c r="AF24" i="1"/>
  <c r="AF36" i="1"/>
  <c r="AF25" i="1"/>
  <c r="AF33" i="1"/>
  <c r="AF12" i="1"/>
  <c r="AF32" i="1"/>
  <c r="AF13" i="1"/>
  <c r="AF17" i="1"/>
  <c r="AF29" i="1"/>
  <c r="AF14" i="1"/>
  <c r="AF18" i="1"/>
  <c r="AF22" i="1"/>
  <c r="AF26" i="1"/>
  <c r="AF30" i="1"/>
  <c r="AF34" i="1"/>
  <c r="AF38" i="1"/>
  <c r="AF20" i="1"/>
  <c r="AF28" i="1"/>
  <c r="AF10" i="1"/>
  <c r="AF21" i="1"/>
  <c r="AF37" i="1"/>
  <c r="O96" i="2" l="1"/>
  <c r="T88" i="2"/>
  <c r="K104" i="2"/>
  <c r="S104" i="2"/>
  <c r="V96" i="2"/>
  <c r="AI88" i="2"/>
  <c r="AH88" i="2"/>
  <c r="AA88" i="2"/>
  <c r="M96" i="2"/>
  <c r="N96" i="2"/>
  <c r="M3" i="1"/>
  <c r="E6" i="5" s="1"/>
  <c r="Q88" i="2"/>
  <c r="P88" i="2"/>
  <c r="W88" i="2"/>
  <c r="E80" i="2"/>
  <c r="Q104" i="2"/>
  <c r="N104" i="2"/>
  <c r="K88" i="2"/>
  <c r="U88" i="2"/>
  <c r="L104" i="2"/>
  <c r="P104" i="2"/>
  <c r="T104" i="2"/>
  <c r="AB88" i="2"/>
  <c r="AC88" i="2"/>
  <c r="T96" i="2"/>
  <c r="F51" i="2"/>
  <c r="O88" i="2"/>
  <c r="V88" i="2"/>
  <c r="S96" i="2"/>
  <c r="U96" i="2"/>
  <c r="AK88" i="2"/>
  <c r="L88" i="2"/>
  <c r="L96" i="2"/>
  <c r="Q96" i="2"/>
  <c r="K120" i="2"/>
  <c r="E120" i="2" s="1"/>
  <c r="M104" i="2"/>
  <c r="W96" i="2"/>
  <c r="F96" i="2" s="1"/>
  <c r="AJ88" i="2"/>
  <c r="Z88" i="2"/>
  <c r="Y88" i="2"/>
  <c r="AG88" i="2"/>
  <c r="AD88" i="2"/>
  <c r="T27" i="2"/>
  <c r="O51" i="2"/>
  <c r="E51" i="2" s="1"/>
  <c r="AF35" i="2"/>
  <c r="R27" i="2"/>
  <c r="K59" i="2"/>
  <c r="E59" i="2" s="1"/>
  <c r="AL35" i="2"/>
  <c r="G35" i="2" s="1"/>
  <c r="T80" i="2"/>
  <c r="O104" i="2"/>
  <c r="AF88" i="2"/>
  <c r="R80" i="2"/>
  <c r="K112" i="2"/>
  <c r="E112" i="2" s="1"/>
  <c r="AL88" i="2"/>
  <c r="E35" i="2"/>
  <c r="F43" i="2"/>
  <c r="S27" i="2"/>
  <c r="P43" i="2"/>
  <c r="E43" i="2" s="1"/>
  <c r="AE35" i="2"/>
  <c r="S80" i="2"/>
  <c r="P96" i="2"/>
  <c r="AE88" i="2"/>
  <c r="A7" i="1"/>
  <c r="P44" i="1"/>
  <c r="K45" i="1"/>
  <c r="E20" i="5" s="1"/>
  <c r="C20" i="5" s="1"/>
  <c r="L45" i="1"/>
  <c r="E21" i="5" s="1"/>
  <c r="C21" i="5" s="1"/>
  <c r="N45" i="1"/>
  <c r="I45" i="1"/>
  <c r="E18" i="5" s="1"/>
  <c r="C18" i="5" s="1"/>
  <c r="M45" i="1"/>
  <c r="E22" i="5" s="1"/>
  <c r="C22" i="5" s="1"/>
  <c r="J45" i="1"/>
  <c r="E19" i="5" s="1"/>
  <c r="C19" i="5" s="1"/>
  <c r="H45" i="1"/>
  <c r="E17" i="5" s="1"/>
  <c r="C17" i="5" s="1"/>
  <c r="F104" i="2" l="1"/>
  <c r="G41" i="1"/>
  <c r="K41" i="1"/>
  <c r="O41" i="1"/>
  <c r="S41" i="1"/>
  <c r="W41" i="1"/>
  <c r="AA41" i="1"/>
  <c r="I41" i="1"/>
  <c r="Q41" i="1"/>
  <c r="AC41" i="1"/>
  <c r="R41" i="1"/>
  <c r="AD41" i="1"/>
  <c r="H41" i="1"/>
  <c r="L41" i="1"/>
  <c r="P41" i="1"/>
  <c r="T41" i="1"/>
  <c r="X41" i="1"/>
  <c r="AB41" i="1"/>
  <c r="M41" i="1"/>
  <c r="Y41" i="1"/>
  <c r="N41" i="1"/>
  <c r="E41" i="1"/>
  <c r="U41" i="1"/>
  <c r="Z41" i="1"/>
  <c r="F41" i="1"/>
  <c r="J41" i="1"/>
  <c r="V41" i="1"/>
  <c r="D41" i="1"/>
  <c r="E88" i="2"/>
  <c r="G88" i="2"/>
  <c r="E104" i="2"/>
  <c r="E96" i="2"/>
  <c r="F88" i="2"/>
  <c r="F35" i="2"/>
  <c r="C6" i="5"/>
  <c r="P71" i="2" s="1"/>
  <c r="G102" i="2" s="1"/>
  <c r="P17" i="2"/>
  <c r="G49" i="2" s="1"/>
  <c r="AD78" i="2" l="1"/>
  <c r="W78" i="2"/>
  <c r="R78" i="2"/>
  <c r="J78" i="2"/>
  <c r="N78" i="2"/>
  <c r="G78" i="2"/>
  <c r="AE78" i="2"/>
  <c r="S78" i="2"/>
  <c r="K78" i="2"/>
  <c r="AA78" i="2"/>
  <c r="V78" i="2"/>
  <c r="O78" i="2"/>
  <c r="H78" i="2"/>
  <c r="T78" i="2"/>
  <c r="X78" i="2"/>
  <c r="F78" i="2"/>
  <c r="Z78" i="2"/>
  <c r="AB78" i="2"/>
  <c r="M78" i="2"/>
  <c r="AC78" i="2"/>
  <c r="Q78" i="2"/>
  <c r="E78" i="2"/>
  <c r="U78" i="2"/>
  <c r="L78" i="2"/>
  <c r="P78" i="2"/>
  <c r="I78" i="2"/>
  <c r="Y78" i="2"/>
  <c r="AA25" i="2"/>
  <c r="K25" i="2"/>
  <c r="AD25" i="2"/>
  <c r="N25" i="2"/>
  <c r="M25" i="2"/>
  <c r="T25" i="2"/>
  <c r="G25" i="2"/>
  <c r="I25" i="2"/>
  <c r="S25" i="2"/>
  <c r="V25" i="2"/>
  <c r="F25" i="2"/>
  <c r="U25" i="2"/>
  <c r="AB25" i="2"/>
  <c r="L25" i="2"/>
  <c r="O25" i="2"/>
  <c r="R25" i="2"/>
  <c r="AE25" i="2"/>
  <c r="Q25" i="2"/>
  <c r="X25" i="2"/>
  <c r="AC25" i="2"/>
  <c r="J25" i="2"/>
  <c r="Y25" i="2"/>
  <c r="H25" i="2"/>
  <c r="W25" i="2"/>
  <c r="E25" i="2"/>
  <c r="P25" i="2"/>
  <c r="Z25" i="2"/>
  <c r="G86" i="2"/>
  <c r="F86" i="2"/>
  <c r="E86" i="2"/>
  <c r="F33" i="2"/>
  <c r="E33" i="2"/>
  <c r="G33" i="2"/>
  <c r="E57" i="2"/>
  <c r="E65" i="2"/>
  <c r="E110" i="2"/>
  <c r="E118" i="2"/>
  <c r="F49" i="2"/>
  <c r="E49" i="2"/>
  <c r="F102" i="2"/>
  <c r="E102" i="2"/>
  <c r="F41" i="2"/>
  <c r="G41" i="2"/>
  <c r="E41" i="2"/>
  <c r="G94" i="2"/>
  <c r="F94" i="2"/>
  <c r="E94" i="2"/>
</calcChain>
</file>

<file path=xl/sharedStrings.xml><?xml version="1.0" encoding="utf-8"?>
<sst xmlns="http://schemas.openxmlformats.org/spreadsheetml/2006/main" count="730" uniqueCount="255">
  <si>
    <t>Notenschlüssel</t>
  </si>
  <si>
    <t>ab BE</t>
  </si>
  <si>
    <t>Note</t>
  </si>
  <si>
    <t>AFB</t>
  </si>
  <si>
    <t>I</t>
  </si>
  <si>
    <t>II</t>
  </si>
  <si>
    <t>III</t>
  </si>
  <si>
    <t>Nr.</t>
  </si>
  <si>
    <t>Name</t>
  </si>
  <si>
    <t>erreichbare Bewertungseinheiten (BE)</t>
  </si>
  <si>
    <t>HJN</t>
  </si>
  <si>
    <t>Summe der BE</t>
  </si>
  <si>
    <t>Erfüllungsprozente</t>
  </si>
  <si>
    <t>Klasse:</t>
  </si>
  <si>
    <t>Teilnehmer:</t>
  </si>
  <si>
    <t>Noten der ZKA</t>
  </si>
  <si>
    <t>Halbjahresnoten</t>
  </si>
  <si>
    <t>Mittelwert</t>
  </si>
  <si>
    <r>
      <t xml:space="preserve">Bitte tragen Sie Ihre Daten in die </t>
    </r>
    <r>
      <rPr>
        <b/>
        <sz val="11"/>
        <color rgb="FFFF0000"/>
        <rFont val="Calibri"/>
        <family val="2"/>
        <scheme val="minor"/>
      </rPr>
      <t>rot umrandeten Bereiche</t>
    </r>
    <r>
      <rPr>
        <b/>
        <sz val="11"/>
        <color theme="1"/>
        <rFont val="Calibri"/>
        <family val="2"/>
        <scheme val="minor"/>
      </rPr>
      <t xml:space="preserve"> ein.</t>
    </r>
  </si>
  <si>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</si>
  <si>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</si>
  <si>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</si>
  <si>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</si>
  <si>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</si>
  <si>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</si>
  <si>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</si>
  <si>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</si>
  <si>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</si>
  <si>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</si>
  <si>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</si>
  <si>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</si>
  <si>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</si>
  <si>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</si>
  <si>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t>Jahresnote 1</t>
  </si>
  <si>
    <t>Jahresnote 2</t>
  </si>
  <si>
    <t>Jahresnote 3</t>
  </si>
  <si>
    <t>Jahresnote 4</t>
  </si>
  <si>
    <t>Jahresnote 5</t>
  </si>
  <si>
    <t>Jahresnote 6</t>
  </si>
  <si>
    <t>Prüfungsnote 1</t>
  </si>
  <si>
    <t>Prüfungsnote 2</t>
  </si>
  <si>
    <t>Prüfungsnote 3</t>
  </si>
  <si>
    <t>Prüfungsnote 4</t>
  </si>
  <si>
    <t>Prüfungsnote 5</t>
  </si>
  <si>
    <t>Prüfungsnote 6</t>
  </si>
  <si>
    <t>Pflichtteil 1  (Summe der Feinpunkte)</t>
  </si>
  <si>
    <t>8.</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</si>
  <si>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</si>
  <si>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</si>
  <si>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</si>
  <si>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</si>
  <si>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</si>
  <si>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</si>
  <si>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</si>
  <si>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1.a · Größenangabe umrechnen</t>
  </si>
  <si>
    <t>1.b · Differenz ermitteln</t>
  </si>
  <si>
    <t>1.c · Zahl ermitteln</t>
  </si>
  <si>
    <t>1.d · gebrochene Zahlen addieren</t>
  </si>
  <si>
    <t>1.e · Brüche untersuchen</t>
  </si>
  <si>
    <t>1.f · Zuordnung erkennen</t>
  </si>
  <si>
    <t>1.g-1 · Stufenwinkel einzeichnen</t>
  </si>
  <si>
    <t>1.g-2 · Größe eines Winkels ermitteln</t>
  </si>
  <si>
    <t>1.h-1 · Punkt einzeichnen</t>
  </si>
  <si>
    <t>1.h-2 · senkrechte Gerade zeichnen</t>
  </si>
  <si>
    <t>2.a · Anzahl ermitteln</t>
  </si>
  <si>
    <t>2.b · Diagramm vervollständigen</t>
  </si>
  <si>
    <t>2.c · Vergleich und Begründung</t>
  </si>
  <si>
    <t>2.d · Aussage beurteilen</t>
  </si>
  <si>
    <t>3.a · Quadernetz zeichnen</t>
  </si>
  <si>
    <t>3.b · Volumen des Quaders berechnen</t>
  </si>
  <si>
    <t>4.a · Länge einer Seite messen</t>
  </si>
  <si>
    <t>4.b · Dreieck klassifizieren</t>
  </si>
  <si>
    <t>4.c · Konstruktion ausführen</t>
  </si>
  <si>
    <t>4.d · Beschreibung vervollständigen</t>
  </si>
  <si>
    <t>5.a-1 · 1. Ergänzung</t>
  </si>
  <si>
    <t>5.a-2 · 2. Ergänzung</t>
  </si>
  <si>
    <t>5.b · Eigenschaft erkennen</t>
  </si>
  <si>
    <t>5.c-1 · Zusammenhang darstellen</t>
  </si>
  <si>
    <t>5.c-2 · Vorgehen erläutern</t>
  </si>
  <si>
    <r>
      <t xml:space="preserve">Ergebnisse der Aufgaben
</t>
    </r>
    <r>
      <rPr>
        <b/>
        <sz val="10"/>
        <color theme="1"/>
        <rFont val="Calibri"/>
        <family val="2"/>
        <scheme val="minor"/>
      </rPr>
      <t>(Einzutragen ist jeweils die Summe der erreichten Bewertungseinheiten aller Teilnehmer der Schule)</t>
    </r>
  </si>
  <si>
    <t>Teil B</t>
  </si>
  <si>
    <t>Teil A</t>
  </si>
  <si>
    <t>Orthographie</t>
  </si>
  <si>
    <t>Überschrift</t>
  </si>
  <si>
    <t>Wortbedeutung Theater</t>
  </si>
  <si>
    <t>Syntax</t>
  </si>
  <si>
    <t>Freilufttheater</t>
  </si>
  <si>
    <t>Bühnengeschehen</t>
  </si>
  <si>
    <t>Zuschauerzahl</t>
  </si>
  <si>
    <t>Skizze</t>
  </si>
  <si>
    <t>Bauelemente</t>
  </si>
  <si>
    <t>Dionysos</t>
  </si>
  <si>
    <t>Text-Bild-Beziehung</t>
  </si>
  <si>
    <t>Paraphrase</t>
  </si>
  <si>
    <t>finite Verbformen</t>
  </si>
  <si>
    <t>Tempus</t>
  </si>
  <si>
    <t>Tempusänderung</t>
  </si>
  <si>
    <t>Satzglieder</t>
  </si>
  <si>
    <t>Wortarten</t>
  </si>
  <si>
    <t>2.1</t>
  </si>
  <si>
    <t>2.2</t>
  </si>
  <si>
    <t>2.3</t>
  </si>
  <si>
    <t>3</t>
  </si>
  <si>
    <t>4.1</t>
  </si>
  <si>
    <t>4.2</t>
  </si>
  <si>
    <t>5.1</t>
  </si>
  <si>
    <t>5.2</t>
  </si>
  <si>
    <t>6.1</t>
  </si>
  <si>
    <t>6.2</t>
  </si>
  <si>
    <t>6.3</t>
  </si>
  <si>
    <t>7.1</t>
  </si>
  <si>
    <t>7.2</t>
  </si>
  <si>
    <t>7.3</t>
  </si>
  <si>
    <t>8</t>
  </si>
  <si>
    <t>9.1</t>
  </si>
  <si>
    <t>9.2</t>
  </si>
  <si>
    <t>9.3</t>
  </si>
  <si>
    <t>10.1</t>
  </si>
  <si>
    <t>10.2</t>
  </si>
  <si>
    <t>Bedeutungs-
beziehungen</t>
  </si>
  <si>
    <t>Komparations-
formen</t>
  </si>
  <si>
    <t>erreichte BE</t>
  </si>
  <si>
    <r>
      <rPr>
        <b/>
        <sz val="11"/>
        <color theme="1"/>
        <rFont val="Calibri"/>
        <family val="2"/>
        <scheme val="minor"/>
      </rPr>
      <t>Teil A</t>
    </r>
    <r>
      <rPr>
        <sz val="11"/>
        <color theme="1"/>
        <rFont val="Calibri"/>
        <family val="2"/>
        <scheme val="minor"/>
      </rPr>
      <t xml:space="preserve"> - Orthographie</t>
    </r>
  </si>
  <si>
    <t>2.1 - Wortbedeutung Theater</t>
  </si>
  <si>
    <t>2.1 - Syntax</t>
  </si>
  <si>
    <t>2.2 - Freilufttheater</t>
  </si>
  <si>
    <t>2.2 - Syntax</t>
  </si>
  <si>
    <t>2.3 - Bühnengeschehen</t>
  </si>
  <si>
    <t>2.3 - Syntax</t>
  </si>
  <si>
    <t>4.1 - Skizze</t>
  </si>
  <si>
    <t>4.2 - Bauelemente</t>
  </si>
  <si>
    <t>4.2 - Syntax</t>
  </si>
  <si>
    <t>5.1 - Dionysos</t>
  </si>
  <si>
    <t>5.2 - Text-Bild-Beziehung</t>
  </si>
  <si>
    <t>6.1 - Paraphrase</t>
  </si>
  <si>
    <t>6.2 - Paraphrase</t>
  </si>
  <si>
    <t>6.3 - Paraphrase</t>
  </si>
  <si>
    <t>9.1 - finite Verbformen</t>
  </si>
  <si>
    <t>9.2 - Tempus</t>
  </si>
  <si>
    <t>9.3 - Tempusänderung</t>
  </si>
  <si>
    <t>10.1 - Satzglieder</t>
  </si>
  <si>
    <t>10.2 - Wortarten</t>
  </si>
  <si>
    <t>7.1 - Bedeutungsbeziehungen</t>
  </si>
  <si>
    <t>7.2 - Bedeutungsbeziehungen</t>
  </si>
  <si>
    <t>7.3 - Bedeutungsbeziehungen</t>
  </si>
  <si>
    <t>1    - Überschrift</t>
  </si>
  <si>
    <t>3    - Zuschauerzahl</t>
  </si>
  <si>
    <t>8    - Komparationsformen</t>
  </si>
  <si>
    <t/>
  </si>
  <si>
    <t>Halbjahresnote 1</t>
  </si>
  <si>
    <t>Halbjahresnote 2</t>
  </si>
  <si>
    <t>Halbjahresnote 3</t>
  </si>
  <si>
    <t>Halbjahresnote 4</t>
  </si>
  <si>
    <t>Halbjahresnote 5</t>
  </si>
  <si>
    <t>Halbjahresnote 6</t>
  </si>
  <si>
    <t>3.</t>
  </si>
  <si>
    <t>Anzahl der erteilten Noten in der ZKA</t>
  </si>
  <si>
    <t>Klassenarbeitsnote 1</t>
  </si>
  <si>
    <t>Klassenarbeitsnote 2</t>
  </si>
  <si>
    <t>Klassenarbeitsnote 3</t>
  </si>
  <si>
    <t>Klassenarbeitsnote 4</t>
  </si>
  <si>
    <t>Klassenarbeitsnote 5</t>
  </si>
  <si>
    <t>Klassenarbeitsnote 6</t>
  </si>
  <si>
    <t>A</t>
  </si>
  <si>
    <t>Matchcode</t>
  </si>
  <si>
    <t>Aufgabe</t>
  </si>
  <si>
    <t>Aufgabenbeschreibung</t>
  </si>
  <si>
    <t>erreichte BE Klasse</t>
  </si>
  <si>
    <t>erreichte BE Schule</t>
  </si>
  <si>
    <t>Diagrammdaten für die Klasse</t>
  </si>
  <si>
    <t>Anzahl Schüler in der Klasse:</t>
  </si>
  <si>
    <t>Diagrammdaten für die Schule</t>
  </si>
  <si>
    <t>Anzahl Schüler in der Schule:</t>
  </si>
  <si>
    <t>Kompetenzbereich:</t>
  </si>
  <si>
    <t>Sprache und Sprachgebrauch untersuchen</t>
  </si>
  <si>
    <t>Normrichtig schreiben</t>
  </si>
  <si>
    <t>Lesetechniken und Lesestrategien kennen und nutzen</t>
  </si>
  <si>
    <t>Sachtexte lesen, verstehen und nutzen</t>
  </si>
  <si>
    <t>Grammatische Mittel kennen und funktional verwenden</t>
  </si>
  <si>
    <t>Sprechen, zuhören und schreiben</t>
  </si>
  <si>
    <t>Sachbezogen, situationsangemessen und adressatengerecht schreiben</t>
  </si>
  <si>
    <t>Mit Medien umgehen</t>
  </si>
  <si>
    <t>Medien verstehen und nutzen</t>
  </si>
  <si>
    <t>Lexikalische Einheiten kennen und funktional verwenden</t>
  </si>
  <si>
    <t>erreichbare BE</t>
  </si>
  <si>
    <t>Teil A - Orthographie</t>
  </si>
  <si>
    <t>A01</t>
  </si>
  <si>
    <t>A02</t>
  </si>
  <si>
    <t>A03</t>
  </si>
  <si>
    <t>A04</t>
  </si>
  <si>
    <t>A05</t>
  </si>
  <si>
    <t>A06</t>
  </si>
  <si>
    <t>A07</t>
  </si>
  <si>
    <t>A08</t>
  </si>
  <si>
    <t>A09</t>
  </si>
  <si>
    <t>A10</t>
  </si>
  <si>
    <t>A11</t>
  </si>
  <si>
    <t>A12</t>
  </si>
  <si>
    <t>A13</t>
  </si>
  <si>
    <t>A14</t>
  </si>
  <si>
    <t>A15</t>
  </si>
  <si>
    <t>A16</t>
  </si>
  <si>
    <t>A17</t>
  </si>
  <si>
    <t>A18</t>
  </si>
  <si>
    <t>A19</t>
  </si>
  <si>
    <t>A20</t>
  </si>
  <si>
    <t>A21</t>
  </si>
  <si>
    <t>A22</t>
  </si>
  <si>
    <t>A23</t>
  </si>
  <si>
    <t>A24</t>
  </si>
  <si>
    <t>A25</t>
  </si>
  <si>
    <t>A26</t>
  </si>
  <si>
    <t>A27</t>
  </si>
  <si>
    <t>Matchcode DiagDat</t>
  </si>
  <si>
    <t>Erf. %</t>
  </si>
  <si>
    <t>mögl. BE</t>
  </si>
  <si>
    <t>err. BE</t>
  </si>
  <si>
    <t>Anforderungsbereiche</t>
  </si>
  <si>
    <t>AFB I</t>
  </si>
  <si>
    <t>AFB II</t>
  </si>
  <si>
    <t>AFB III</t>
  </si>
  <si>
    <t>Diagrammtitel:</t>
  </si>
  <si>
    <t>nach Aufgaben</t>
  </si>
  <si>
    <t>nach Anforderungsbereichen</t>
  </si>
  <si>
    <t>Schule --&gt; Zeile 70</t>
  </si>
  <si>
    <t>Wortbedeutung
Theater</t>
  </si>
  <si>
    <t>Bühnen-
geschehen</t>
  </si>
  <si>
    <t>Tempus-
änderung</t>
  </si>
  <si>
    <t>Text-Bild-
Beziehung</t>
  </si>
  <si>
    <t>Grammatische Mittel
kennen und
funktional verwenden</t>
  </si>
  <si>
    <t>Lexikalische Einheiten
kennen und
funktional verwenden</t>
  </si>
  <si>
    <t>Normrichtig
schreiben</t>
  </si>
  <si>
    <t>Legende Anforderungsbereiche</t>
  </si>
  <si>
    <t>Lesetechniken und
Lesestrategien
kennen und nutzen</t>
  </si>
  <si>
    <t>Sachtexte lesen,
verstehen und nutzen</t>
  </si>
  <si>
    <t>Medien
verstehen und nutzen</t>
  </si>
  <si>
    <t>Sachbezogen,
situationsangemessen
und adressatengerecht schreiben</t>
  </si>
  <si>
    <t>1, 3, 4.1, 5.1, 6.1, 6.2, 6.3</t>
  </si>
  <si>
    <t>7.1, 7.2, 7.3</t>
  </si>
  <si>
    <t>Kompetenzschwerpunkt</t>
  </si>
  <si>
    <t>zugeordnete Aufgaben</t>
  </si>
  <si>
    <r>
      <rPr>
        <b/>
        <sz val="12"/>
        <color theme="1"/>
        <rFont val="Calibri"/>
        <family val="2"/>
        <scheme val="minor"/>
      </rPr>
      <t>*</t>
    </r>
    <r>
      <rPr>
        <sz val="8"/>
        <color theme="1"/>
        <rFont val="Calibri"/>
        <family val="2"/>
        <scheme val="minor"/>
      </rPr>
      <t>Da keine getrennte Erfassung der Anforderungsbereiche im Teil A erfolgt, wurde dieser im nebenstehenden Diagramm nicht berücksichtigt.</t>
    </r>
  </si>
  <si>
    <t>2.1, 2.2, 2.3</t>
  </si>
  <si>
    <t>ZKA 6 - Deutsch - Sekundarschule       Rückmeldedaten</t>
  </si>
  <si>
    <t>Erfüllung in den Aufgaben</t>
  </si>
  <si>
    <t>Erfüllung im Teil B in den Anforderungsbereichen*</t>
  </si>
  <si>
    <t>Zentrale Klassenarbeit Deutsch 2017 - Schuljahrgang 6 - Sekundarschule - Schulergebnis</t>
  </si>
  <si>
    <t>Anzahl der erteilten Halbjahresnoten für an der ZKA teilnehmende Schüler</t>
  </si>
  <si>
    <t>4.</t>
  </si>
  <si>
    <t>5.</t>
  </si>
  <si>
    <t>Zentrale Klassenarbeit Deutsch 2017 - Schuljahrgang 6 - Sekundarschule</t>
  </si>
  <si>
    <t>8, 9.1, 9.2, 9.3, 10.1, 10.2
sowie Syntax in 2.1, 2.2, 2.3, 4.2, 5.2</t>
  </si>
  <si>
    <t>Lesen - mit Texten und Medien umgehen</t>
  </si>
  <si>
    <t>Um die Rückmeldedaten der Schule zu erzeugen, können in den grün umrandeten Bereich die Ergebnisse weiterer Klassen kopiert werden bzw. von Hand ergänzt werden.
(siehe Anleitung Punkt 3)</t>
  </si>
  <si>
    <t>5.2 - Syntax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</si>
</sst>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rgb="FFFF0000"/>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6"/>
      <color theme="1"/>
      <name val="Calibri"/>
      <family val="2"/>
      <scheme val="minor"/>
    </font>
    <font>
      <b/>
      <sz val="11"/>
      <color theme="4"/>
      <name val="Calibri"/>
      <family val="2"/>
      <scheme val="minor"/>
    </font>
    <font>
      <b/>
      <sz val="9"/>
      <name val="Calibri"/>
      <family val="2"/>
      <scheme val="minor"/>
    </font>
    <font>
      <b/>
      <sz val="11"/>
      <color theme="7"/>
      <name val="Calibri"/>
      <family val="2"/>
      <scheme val="minor"/>
    </font>
  </fonts>
  <fills count="14">
    <fill>
      <patternFill patternType="none"/>
    </fill>
    <fill>
      <patternFill patternType="gray125"/>
    </fill>
    <fill>
      <patternFill patternType="solid">
        <fgColor theme="6"/>
        <bgColor indexed="64"/>
      </patternFill>
    </fill>
    <fill>
      <patternFill patternType="solid">
        <fgColor rgb="FFFFC000"/>
        <bgColor indexed="64"/>
      </patternFill>
    </fill>
    <fill>
      <patternFill patternType="solid">
        <fgColor theme="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darkVertical">
        <fgColor rgb="FFFFC000"/>
        <bgColor rgb="FF92D050"/>
      </patternFill>
    </fill>
    <fill>
      <patternFill patternType="solid">
        <fgColor theme="9" tint="0.79998168889431442"/>
        <bgColor indexed="64"/>
      </patternFill>
    </fill>
    <fill>
      <patternFill patternType="solid">
        <fgColor theme="8"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auto="1"/>
      </left>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thick">
        <color rgb="FFFF0000"/>
      </left>
      <right/>
      <top style="hair">
        <color indexed="64"/>
      </top>
      <bottom style="hair">
        <color indexed="64"/>
      </bottom>
      <diagonal/>
    </border>
    <border>
      <left style="thick">
        <color rgb="FFFF0000"/>
      </left>
      <right/>
      <top style="hair">
        <color indexed="64"/>
      </top>
      <bottom style="thin">
        <color indexed="64"/>
      </bottom>
      <diagonal/>
    </border>
    <border>
      <left style="thick">
        <color rgb="FFFF0000"/>
      </left>
      <right/>
      <top/>
      <bottom style="hair">
        <color indexed="64"/>
      </bottom>
      <diagonal/>
    </border>
    <border>
      <left style="thick">
        <color rgb="FFFF0000"/>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right/>
      <top style="thick">
        <color rgb="FFFF0000"/>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thick">
        <color rgb="FFFF0000"/>
      </bottom>
      <diagonal/>
    </border>
    <border>
      <left style="thin">
        <color indexed="64"/>
      </left>
      <right/>
      <top style="thick">
        <color rgb="FFFF0000"/>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ck">
        <color rgb="FFFF0000"/>
      </bottom>
      <diagonal/>
    </border>
    <border>
      <left style="thin">
        <color indexed="64"/>
      </left>
      <right style="thin">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ck">
        <color rgb="FFFF0000"/>
      </bottom>
      <diagonal/>
    </border>
    <border>
      <left style="thin">
        <color indexed="64"/>
      </left>
      <right style="medium">
        <color indexed="64"/>
      </right>
      <top style="hair">
        <color indexed="64"/>
      </top>
      <bottom style="thick">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ck">
        <color rgb="FFFF0000"/>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ck">
        <color rgb="FFFF0000"/>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ck">
        <color rgb="FFFF0000"/>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ck">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ck">
        <color rgb="FFFF0000"/>
      </right>
      <top/>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n">
        <color indexed="64"/>
      </left>
      <right style="thick">
        <color rgb="FFFF0000"/>
      </right>
      <top style="hair">
        <color indexed="64"/>
      </top>
      <bottom style="hair">
        <color indexed="64"/>
      </bottom>
      <diagonal/>
    </border>
    <border>
      <left style="thin">
        <color indexed="64"/>
      </left>
      <right style="thick">
        <color rgb="FFFF0000"/>
      </right>
      <top style="hair">
        <color indexed="64"/>
      </top>
      <bottom style="thin">
        <color indexed="64"/>
      </bottom>
      <diagonal/>
    </border>
    <border>
      <left style="thin">
        <color indexed="64"/>
      </left>
      <right style="thick">
        <color rgb="FFFF0000"/>
      </right>
      <top style="thin">
        <color indexed="64"/>
      </top>
      <bottom style="hair">
        <color indexed="64"/>
      </bottom>
      <diagonal/>
    </border>
    <border>
      <left style="hair">
        <color indexed="64"/>
      </left>
      <right style="medium">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rgb="FFFF0000"/>
      </top>
      <bottom style="thin">
        <color indexed="64"/>
      </bottom>
      <diagonal/>
    </border>
    <border>
      <left style="medium">
        <color indexed="64"/>
      </left>
      <right style="medium">
        <color indexed="64"/>
      </right>
      <top style="thick">
        <color rgb="FFFF0000"/>
      </top>
      <bottom style="thin">
        <color indexed="64"/>
      </bottom>
      <diagonal/>
    </border>
    <border>
      <left style="medium">
        <color indexed="64"/>
      </left>
      <right style="hair">
        <color indexed="64"/>
      </right>
      <top style="thick">
        <color rgb="FFFF0000"/>
      </top>
      <bottom style="thin">
        <color indexed="64"/>
      </bottom>
      <diagonal/>
    </border>
    <border>
      <left style="thin">
        <color indexed="64"/>
      </left>
      <right style="hair">
        <color indexed="64"/>
      </right>
      <top style="thick">
        <color rgb="FFFF0000"/>
      </top>
      <bottom style="thin">
        <color indexed="64"/>
      </bottom>
      <diagonal/>
    </border>
    <border>
      <left style="hair">
        <color indexed="64"/>
      </left>
      <right style="medium">
        <color indexed="64"/>
      </right>
      <top style="thick">
        <color rgb="FFFF0000"/>
      </top>
      <bottom style="thin">
        <color indexed="64"/>
      </bottom>
      <diagonal/>
    </border>
    <border>
      <left style="medium">
        <color indexed="64"/>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right/>
      <top style="thick">
        <color rgb="FFFF0000"/>
      </top>
      <bottom style="thin">
        <color indexed="64"/>
      </bottom>
      <diagonal/>
    </border>
    <border>
      <left style="thick">
        <color rgb="FFFFC000"/>
      </left>
      <right style="thick">
        <color rgb="FFFFC000"/>
      </right>
      <top/>
      <bottom style="thin">
        <color auto="1"/>
      </bottom>
      <diagonal/>
    </border>
    <border>
      <left style="thick">
        <color rgb="FF00B050"/>
      </left>
      <right/>
      <top/>
      <bottom style="thin">
        <color auto="1"/>
      </bottom>
      <diagonal/>
    </border>
    <border>
      <left/>
      <right style="thick">
        <color rgb="FF00B050"/>
      </right>
      <top/>
      <bottom style="thin">
        <color auto="1"/>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0" fontId="15" fillId="0" borderId="0"/>
    <xf numFmtId="0" fontId="15" fillId="0" borderId="0"/>
    <xf numFmtId="0" fontId="15" fillId="0" borderId="0"/>
  </cellStyleXfs>
  <cellXfs count="341">
    <xf numFmtId="0" fontId="0" fillId="0" borderId="0" xfId="0"/>
    <xf numFmtId="0" fontId="2" fillId="0" borderId="0" xfId="0" applyFont="1" applyBorder="1"/>
    <xf numFmtId="0" fontId="0" fillId="0" borderId="0" xfId="0" applyFont="1" applyBorder="1"/>
    <xf numFmtId="0" fontId="0" fillId="0" borderId="0" xfId="0" applyFont="1" applyBorder="1" applyAlignment="1">
      <alignment horizontal="center"/>
    </xf>
    <xf numFmtId="0" fontId="0" fillId="5" borderId="0" xfId="0" applyFont="1" applyFill="1" applyAlignment="1">
      <alignment horizontal="center"/>
    </xf>
    <xf numFmtId="0" fontId="0" fillId="3" borderId="0" xfId="0" applyFont="1" applyFill="1" applyAlignment="1">
      <alignment horizontal="center"/>
    </xf>
    <xf numFmtId="0" fontId="0" fillId="4" borderId="0" xfId="0" applyFont="1" applyFill="1" applyAlignment="1">
      <alignment horizontal="center"/>
    </xf>
    <xf numFmtId="0" fontId="10" fillId="0" borderId="0" xfId="0" applyFont="1" applyAlignment="1" applyProtection="1">
      <protection hidden="1"/>
    </xf>
    <xf numFmtId="0" fontId="6" fillId="0" borderId="0" xfId="0" applyFont="1" applyAlignment="1" applyProtection="1">
      <protection hidden="1"/>
    </xf>
    <xf numFmtId="0" fontId="9"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4" fillId="0" borderId="0" xfId="0" applyFont="1" applyAlignment="1" applyProtection="1">
      <alignment horizontal="center" vertical="center" wrapText="1"/>
      <protection hidden="1"/>
    </xf>
    <xf numFmtId="0" fontId="6" fillId="10" borderId="0" xfId="0" applyFont="1" applyFill="1" applyAlignment="1" applyProtection="1">
      <alignment horizontal="right" vertical="top"/>
      <protection hidden="1"/>
    </xf>
    <xf numFmtId="0" fontId="6" fillId="0" borderId="0" xfId="0" applyFont="1" applyFill="1" applyAlignment="1" applyProtection="1">
      <alignment horizontal="left" vertical="top"/>
      <protection hidden="1"/>
    </xf>
    <xf numFmtId="0" fontId="0" fillId="8"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6" fillId="0" borderId="0" xfId="2" applyFont="1" applyAlignment="1" applyProtection="1">
      <alignment wrapText="1"/>
      <protection hidden="1"/>
    </xf>
    <xf numFmtId="0" fontId="6" fillId="0" borderId="1" xfId="0" applyFont="1"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8" borderId="42" xfId="0" applyFont="1" applyFill="1" applyBorder="1" applyAlignment="1" applyProtection="1">
      <alignment horizontal="center"/>
      <protection hidden="1"/>
    </xf>
    <xf numFmtId="0" fontId="0" fillId="8" borderId="43" xfId="0" applyFont="1" applyFill="1" applyBorder="1" applyAlignment="1" applyProtection="1">
      <alignment horizontal="center"/>
      <protection locked="0" hidden="1"/>
    </xf>
    <xf numFmtId="0" fontId="0" fillId="8" borderId="44" xfId="0" applyFont="1" applyFill="1" applyBorder="1" applyAlignment="1" applyProtection="1">
      <alignment horizontal="center"/>
      <protection locked="0" hidden="1"/>
    </xf>
    <xf numFmtId="0" fontId="0" fillId="8" borderId="45" xfId="0" applyFont="1" applyFill="1" applyBorder="1" applyAlignment="1" applyProtection="1">
      <alignment horizontal="center"/>
      <protection locked="0" hidden="1"/>
    </xf>
    <xf numFmtId="0" fontId="0" fillId="8" borderId="46" xfId="0" applyFont="1" applyFill="1" applyBorder="1" applyAlignment="1" applyProtection="1">
      <alignment horizontal="center"/>
      <protection hidden="1"/>
    </xf>
    <xf numFmtId="0" fontId="0" fillId="8" borderId="47" xfId="0" applyFont="1" applyFill="1" applyBorder="1" applyAlignment="1" applyProtection="1">
      <alignment horizontal="center"/>
      <protection locked="0" hidden="1"/>
    </xf>
    <xf numFmtId="0" fontId="0" fillId="8" borderId="1" xfId="0" applyFont="1" applyFill="1" applyBorder="1" applyAlignment="1" applyProtection="1">
      <alignment horizontal="center"/>
      <protection locked="0" hidden="1"/>
    </xf>
    <xf numFmtId="0" fontId="0" fillId="8" borderId="48" xfId="0" applyFont="1" applyFill="1" applyBorder="1" applyAlignment="1" applyProtection="1">
      <alignment horizontal="center"/>
      <protection locked="0" hidden="1"/>
    </xf>
    <xf numFmtId="0" fontId="0" fillId="0" borderId="49" xfId="0" applyFont="1" applyFill="1" applyBorder="1" applyAlignment="1" applyProtection="1">
      <alignment horizontal="center"/>
      <protection hidden="1"/>
    </xf>
    <xf numFmtId="0" fontId="0" fillId="0" borderId="37"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38"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6" fillId="10" borderId="0" xfId="0" applyFont="1" applyFill="1" applyAlignment="1" applyProtection="1">
      <alignment vertical="top"/>
      <protection hidden="1"/>
    </xf>
    <xf numFmtId="0" fontId="6" fillId="0" borderId="0" xfId="0" applyFont="1" applyFill="1" applyBorder="1" applyAlignment="1" applyProtection="1">
      <alignment horizontal="left" vertical="top"/>
      <protection hidden="1"/>
    </xf>
    <xf numFmtId="0" fontId="6" fillId="0" borderId="17" xfId="0" applyFont="1" applyFill="1" applyBorder="1" applyAlignment="1" applyProtection="1">
      <alignment horizontal="center"/>
      <protection hidden="1"/>
    </xf>
    <xf numFmtId="0" fontId="0" fillId="8" borderId="50" xfId="0" applyFont="1" applyFill="1" applyBorder="1" applyAlignment="1" applyProtection="1">
      <alignment horizontal="center"/>
      <protection hidden="1"/>
    </xf>
    <xf numFmtId="0" fontId="8" fillId="0" borderId="0" xfId="0" applyFont="1" applyFill="1" applyAlignment="1" applyProtection="1">
      <alignment horizontal="left" wrapText="1"/>
      <protection hidden="1"/>
    </xf>
    <xf numFmtId="0" fontId="6" fillId="0" borderId="0" xfId="0" applyFont="1" applyFill="1" applyAlignment="1" applyProtection="1">
      <alignment horizontal="right" vertical="top"/>
      <protection hidden="1"/>
    </xf>
    <xf numFmtId="0" fontId="6"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6" fillId="10" borderId="0" xfId="0" applyFont="1" applyFill="1" applyAlignment="1" applyProtection="1">
      <alignment vertical="top" wrapText="1"/>
      <protection hidden="1"/>
    </xf>
    <xf numFmtId="0" fontId="7" fillId="0" borderId="0" xfId="0" applyFont="1" applyBorder="1" applyAlignment="1">
      <alignment horizontal="center" textRotation="90" wrapText="1"/>
    </xf>
    <xf numFmtId="0" fontId="7" fillId="0" borderId="1" xfId="0" applyFont="1" applyBorder="1" applyAlignment="1">
      <alignment horizontal="center" textRotation="90" wrapText="1"/>
    </xf>
    <xf numFmtId="0" fontId="6" fillId="0" borderId="0" xfId="0" applyFont="1" applyAlignment="1" applyProtection="1">
      <alignment wrapText="1"/>
      <protection hidden="1"/>
    </xf>
    <xf numFmtId="0" fontId="6" fillId="0" borderId="2" xfId="0" applyFont="1" applyBorder="1" applyAlignment="1" applyProtection="1">
      <alignment horizontal="center"/>
      <protection hidden="1"/>
    </xf>
    <xf numFmtId="0" fontId="6" fillId="0" borderId="16" xfId="0" applyFont="1" applyFill="1" applyBorder="1" applyAlignment="1" applyProtection="1">
      <alignment horizontal="center"/>
      <protection hidden="1"/>
    </xf>
    <xf numFmtId="0" fontId="0" fillId="0" borderId="154" xfId="0" applyFont="1" applyFill="1" applyBorder="1" applyAlignment="1" applyProtection="1">
      <alignment horizontal="center"/>
      <protection hidden="1"/>
    </xf>
    <xf numFmtId="0" fontId="0" fillId="0" borderId="155" xfId="0" applyFont="1" applyFill="1" applyBorder="1" applyAlignment="1" applyProtection="1">
      <alignment horizontal="center"/>
      <protection locked="0" hidden="1"/>
    </xf>
    <xf numFmtId="0" fontId="0" fillId="0" borderId="16" xfId="0" applyFont="1" applyFill="1" applyBorder="1" applyAlignment="1" applyProtection="1">
      <alignment horizontal="center"/>
      <protection locked="0" hidden="1"/>
    </xf>
    <xf numFmtId="0" fontId="0" fillId="0" borderId="156" xfId="0" applyFont="1" applyFill="1" applyBorder="1" applyAlignment="1" applyProtection="1">
      <alignment horizontal="center"/>
      <protection locked="0" hidden="1"/>
    </xf>
    <xf numFmtId="0" fontId="0" fillId="8" borderId="157" xfId="0" applyFont="1" applyFill="1" applyBorder="1" applyAlignment="1" applyProtection="1">
      <alignment horizontal="center"/>
      <protection locked="0" hidden="1"/>
    </xf>
    <xf numFmtId="0" fontId="0" fillId="8" borderId="158" xfId="0" applyFont="1" applyFill="1" applyBorder="1" applyAlignment="1" applyProtection="1">
      <alignment horizontal="center"/>
      <protection locked="0" hidden="1"/>
    </xf>
    <xf numFmtId="0" fontId="0" fillId="8" borderId="159" xfId="0" applyFont="1" applyFill="1" applyBorder="1" applyAlignment="1" applyProtection="1">
      <alignment horizontal="center"/>
      <protection locked="0" hidden="1"/>
    </xf>
    <xf numFmtId="0" fontId="6" fillId="0" borderId="0" xfId="0" applyFont="1" applyBorder="1" applyAlignment="1" applyProtection="1">
      <alignment horizontal="center"/>
      <protection hidden="1"/>
    </xf>
    <xf numFmtId="0" fontId="0" fillId="0" borderId="0" xfId="0" applyAlignment="1">
      <alignment horizontal="right"/>
    </xf>
    <xf numFmtId="0" fontId="0" fillId="0" borderId="0" xfId="0" applyAlignment="1">
      <alignment horizontal="right" indent="1"/>
    </xf>
    <xf numFmtId="0" fontId="7" fillId="0" borderId="1" xfId="0" applyFont="1" applyFill="1" applyBorder="1" applyAlignment="1">
      <alignment horizontal="center" textRotation="90"/>
    </xf>
    <xf numFmtId="0" fontId="6" fillId="11" borderId="1" xfId="0" applyFont="1" applyFill="1" applyBorder="1" applyAlignment="1">
      <alignment horizontal="center" vertical="center" wrapText="1"/>
    </xf>
    <xf numFmtId="49" fontId="0" fillId="3" borderId="1" xfId="0" applyNumberFormat="1" applyFill="1" applyBorder="1" applyAlignment="1">
      <alignment horizontal="center"/>
    </xf>
    <xf numFmtId="49" fontId="0" fillId="4" borderId="1" xfId="0" applyNumberFormat="1" applyFill="1" applyBorder="1" applyAlignment="1">
      <alignment horizontal="center"/>
    </xf>
    <xf numFmtId="49" fontId="0" fillId="2" borderId="1" xfId="0" applyNumberFormat="1" applyFill="1" applyBorder="1" applyAlignment="1">
      <alignment horizontal="center"/>
    </xf>
    <xf numFmtId="0" fontId="0" fillId="0" borderId="1" xfId="0" applyBorder="1" applyAlignment="1">
      <alignment horizontal="center"/>
    </xf>
    <xf numFmtId="0" fontId="20" fillId="0" borderId="0" xfId="0" applyFont="1"/>
    <xf numFmtId="0" fontId="20" fillId="0" borderId="0" xfId="0" applyFont="1" applyAlignment="1">
      <alignment horizontal="left"/>
    </xf>
    <xf numFmtId="0" fontId="0" fillId="0" borderId="0" xfId="0" applyAlignment="1">
      <alignment horizontal="right" vertical="center" indent="1"/>
    </xf>
    <xf numFmtId="0" fontId="12" fillId="0" borderId="0" xfId="0" applyFont="1"/>
    <xf numFmtId="0" fontId="21" fillId="0" borderId="0" xfId="0" applyFont="1" applyAlignment="1">
      <alignment horizontal="right" indent="1"/>
    </xf>
    <xf numFmtId="0" fontId="6" fillId="0" borderId="0" xfId="0" applyFont="1"/>
    <xf numFmtId="0" fontId="0" fillId="0" borderId="0" xfId="0" applyAlignment="1">
      <alignment horizontal="center" vertical="center"/>
    </xf>
    <xf numFmtId="0" fontId="0" fillId="0" borderId="0" xfId="0" applyAlignment="1">
      <alignment horizontal="center" vertical="center"/>
    </xf>
    <xf numFmtId="0" fontId="22" fillId="0" borderId="160" xfId="0" applyFont="1" applyBorder="1"/>
    <xf numFmtId="0" fontId="0" fillId="0" borderId="161" xfId="0" applyFont="1" applyBorder="1"/>
    <xf numFmtId="0" fontId="3" fillId="0" borderId="162" xfId="0" applyFont="1" applyBorder="1" applyAlignment="1">
      <alignment horizontal="center"/>
    </xf>
    <xf numFmtId="0" fontId="3" fillId="0" borderId="163" xfId="0" applyFont="1" applyBorder="1" applyAlignment="1">
      <alignment horizontal="center"/>
    </xf>
    <xf numFmtId="0" fontId="0" fillId="0" borderId="162" xfId="0" applyFont="1" applyBorder="1" applyAlignment="1">
      <alignment horizontal="center"/>
    </xf>
    <xf numFmtId="0" fontId="0" fillId="0" borderId="163" xfId="0" applyFont="1" applyBorder="1" applyAlignment="1">
      <alignment horizontal="center"/>
    </xf>
    <xf numFmtId="0" fontId="0" fillId="0" borderId="164" xfId="0" applyFont="1" applyBorder="1" applyAlignment="1">
      <alignment horizontal="center"/>
    </xf>
    <xf numFmtId="0" fontId="0" fillId="0" borderId="165" xfId="0" applyFont="1" applyBorder="1" applyAlignment="1">
      <alignment horizontal="center"/>
    </xf>
    <xf numFmtId="0" fontId="0" fillId="0" borderId="1" xfId="0" applyFont="1" applyBorder="1" applyAlignment="1">
      <alignment horizontal="center" wrapText="1"/>
    </xf>
    <xf numFmtId="9" fontId="0" fillId="0" borderId="0" xfId="1" applyFont="1" applyAlignment="1">
      <alignment horizontal="center" vertical="center" shrinkToFit="1"/>
    </xf>
    <xf numFmtId="0" fontId="0" fillId="12" borderId="0" xfId="0" applyFill="1" applyAlignment="1">
      <alignment horizontal="center" vertical="center"/>
    </xf>
    <xf numFmtId="0" fontId="0" fillId="12" borderId="0" xfId="0" applyFill="1" applyAlignment="1">
      <alignment horizontal="center"/>
    </xf>
    <xf numFmtId="0" fontId="0" fillId="9" borderId="0" xfId="0" applyFill="1" applyAlignment="1">
      <alignment horizontal="center" vertical="center"/>
    </xf>
    <xf numFmtId="0" fontId="0" fillId="9" borderId="0" xfId="0" applyFill="1" applyAlignment="1">
      <alignment horizontal="center"/>
    </xf>
    <xf numFmtId="0" fontId="0" fillId="10" borderId="0" xfId="0" applyFill="1" applyAlignment="1">
      <alignment horizontal="center" vertical="center"/>
    </xf>
    <xf numFmtId="0" fontId="0" fillId="13" borderId="0" xfId="0" applyFill="1" applyAlignment="1">
      <alignment horizontal="center" vertical="center"/>
    </xf>
    <xf numFmtId="0" fontId="0" fillId="13" borderId="0" xfId="0" applyFill="1" applyAlignment="1">
      <alignment horizontal="center"/>
    </xf>
    <xf numFmtId="0" fontId="0" fillId="13" borderId="0" xfId="0" applyFill="1" applyAlignment="1">
      <alignment horizontal="left" vertical="center"/>
    </xf>
    <xf numFmtId="0" fontId="7" fillId="0" borderId="0" xfId="0" applyFont="1" applyAlignment="1">
      <alignment vertical="top" wrapText="1"/>
    </xf>
    <xf numFmtId="9" fontId="0" fillId="0" borderId="0" xfId="1" applyFont="1"/>
    <xf numFmtId="0" fontId="0" fillId="9" borderId="0" xfId="0" applyFill="1"/>
    <xf numFmtId="0" fontId="0" fillId="10" borderId="0" xfId="0" applyFill="1"/>
    <xf numFmtId="0" fontId="0" fillId="12" borderId="0" xfId="0" applyFill="1"/>
    <xf numFmtId="0" fontId="21" fillId="0" borderId="0" xfId="0" applyFont="1" applyAlignment="1">
      <alignment horizontal="right"/>
    </xf>
    <xf numFmtId="0" fontId="16" fillId="9" borderId="0" xfId="0" applyFont="1" applyFill="1" applyAlignment="1">
      <alignment horizontal="center" vertical="center"/>
    </xf>
    <xf numFmtId="0" fontId="20" fillId="0" borderId="0" xfId="0" applyNumberFormat="1" applyFont="1" applyAlignment="1">
      <alignment horizontal="left" vertical="center"/>
    </xf>
    <xf numFmtId="0" fontId="23" fillId="0" borderId="0" xfId="0" applyFont="1" applyAlignment="1">
      <alignment horizontal="right"/>
    </xf>
    <xf numFmtId="0" fontId="6" fillId="11" borderId="0" xfId="0" applyFont="1" applyFill="1" applyBorder="1" applyAlignment="1">
      <alignment horizontal="center" vertical="center" wrapText="1"/>
    </xf>
    <xf numFmtId="49" fontId="0" fillId="3" borderId="0" xfId="0" applyNumberFormat="1" applyFill="1" applyBorder="1" applyAlignment="1">
      <alignment horizontal="center"/>
    </xf>
    <xf numFmtId="49" fontId="0" fillId="4" borderId="0" xfId="0" applyNumberFormat="1" applyFill="1" applyBorder="1" applyAlignment="1">
      <alignment horizontal="center"/>
    </xf>
    <xf numFmtId="49" fontId="0" fillId="2" borderId="0" xfId="0" applyNumberFormat="1" applyFill="1" applyBorder="1" applyAlignment="1">
      <alignment horizontal="center"/>
    </xf>
    <xf numFmtId="0" fontId="1" fillId="0" borderId="0" xfId="0" applyFont="1" applyAlignment="1" applyProtection="1">
      <alignment horizontal="left" vertical="top" wrapText="1"/>
      <protection hidden="1"/>
    </xf>
    <xf numFmtId="0" fontId="0" fillId="5" borderId="0" xfId="0" applyFont="1" applyFill="1" applyAlignment="1" applyProtection="1">
      <alignment horizontal="center"/>
      <protection hidden="1"/>
    </xf>
    <xf numFmtId="0" fontId="0" fillId="3" borderId="0" xfId="0" applyFont="1" applyFill="1" applyAlignment="1" applyProtection="1">
      <alignment horizontal="center"/>
      <protection hidden="1"/>
    </xf>
    <xf numFmtId="0" fontId="0" fillId="4" borderId="0" xfId="0" applyFont="1" applyFill="1" applyAlignment="1" applyProtection="1">
      <alignment horizontal="center"/>
      <protection hidden="1"/>
    </xf>
    <xf numFmtId="0" fontId="9" fillId="0" borderId="0" xfId="0" applyFont="1" applyAlignment="1" applyProtection="1">
      <alignment horizontal="right"/>
      <protection hidden="1"/>
    </xf>
    <xf numFmtId="0" fontId="9" fillId="0" borderId="0" xfId="0" applyFont="1" applyAlignment="1" applyProtection="1">
      <alignment horizontal="left"/>
      <protection hidden="1"/>
    </xf>
    <xf numFmtId="49" fontId="9" fillId="0" borderId="0" xfId="0" applyNumberFormat="1" applyFont="1" applyBorder="1" applyAlignment="1" applyProtection="1">
      <alignment horizontal="center"/>
      <protection hidden="1"/>
    </xf>
    <xf numFmtId="0" fontId="0" fillId="0" borderId="129" xfId="0" applyFont="1" applyBorder="1" applyProtection="1">
      <protection hidden="1"/>
    </xf>
    <xf numFmtId="0" fontId="0" fillId="0" borderId="134" xfId="0" applyFont="1" applyBorder="1" applyProtection="1">
      <protection hidden="1"/>
    </xf>
    <xf numFmtId="49" fontId="0" fillId="3" borderId="94" xfId="0" applyNumberFormat="1" applyFill="1" applyBorder="1" applyAlignment="1" applyProtection="1">
      <alignment horizontal="center"/>
      <protection hidden="1"/>
    </xf>
    <xf numFmtId="49" fontId="0" fillId="3" borderId="85" xfId="0" applyNumberFormat="1" applyFill="1" applyBorder="1" applyAlignment="1" applyProtection="1">
      <alignment horizontal="center"/>
      <protection hidden="1"/>
    </xf>
    <xf numFmtId="49" fontId="0" fillId="3" borderId="15" xfId="0" applyNumberFormat="1" applyFill="1" applyBorder="1" applyAlignment="1" applyProtection="1">
      <alignment horizontal="center"/>
      <protection hidden="1"/>
    </xf>
    <xf numFmtId="49" fontId="0" fillId="3" borderId="14" xfId="0" applyNumberFormat="1" applyFill="1" applyBorder="1" applyAlignment="1" applyProtection="1">
      <alignment horizontal="center"/>
      <protection hidden="1"/>
    </xf>
    <xf numFmtId="49" fontId="0" fillId="3" borderId="108" xfId="0" applyNumberFormat="1" applyFill="1" applyBorder="1" applyAlignment="1" applyProtection="1">
      <alignment horizontal="center"/>
      <protection hidden="1"/>
    </xf>
    <xf numFmtId="49" fontId="0" fillId="3" borderId="74" xfId="0" applyNumberFormat="1" applyFill="1" applyBorder="1" applyAlignment="1" applyProtection="1">
      <alignment horizontal="center"/>
      <protection hidden="1"/>
    </xf>
    <xf numFmtId="49" fontId="0" fillId="4" borderId="14" xfId="0" applyNumberFormat="1" applyFill="1" applyBorder="1" applyAlignment="1" applyProtection="1">
      <alignment horizontal="center"/>
      <protection hidden="1"/>
    </xf>
    <xf numFmtId="49" fontId="0" fillId="4" borderId="2" xfId="0" applyNumberFormat="1" applyFill="1" applyBorder="1" applyAlignment="1" applyProtection="1">
      <alignment horizontal="center"/>
      <protection hidden="1"/>
    </xf>
    <xf numFmtId="49" fontId="0" fillId="3" borderId="75" xfId="0" applyNumberFormat="1" applyFill="1" applyBorder="1" applyAlignment="1" applyProtection="1">
      <alignment horizontal="center"/>
      <protection hidden="1"/>
    </xf>
    <xf numFmtId="49" fontId="0" fillId="3" borderId="2" xfId="0" applyNumberFormat="1" applyFill="1" applyBorder="1" applyAlignment="1" applyProtection="1">
      <alignment horizontal="center"/>
      <protection hidden="1"/>
    </xf>
    <xf numFmtId="49" fontId="0" fillId="2" borderId="74" xfId="0" applyNumberFormat="1" applyFill="1" applyBorder="1" applyAlignment="1" applyProtection="1">
      <alignment horizontal="center"/>
      <protection hidden="1"/>
    </xf>
    <xf numFmtId="49" fontId="0" fillId="2" borderId="2" xfId="0" applyNumberFormat="1" applyFill="1" applyBorder="1" applyAlignment="1" applyProtection="1">
      <alignment horizontal="center"/>
      <protection hidden="1"/>
    </xf>
    <xf numFmtId="49" fontId="0" fillId="2" borderId="75" xfId="0" applyNumberFormat="1" applyFill="1" applyBorder="1" applyAlignment="1" applyProtection="1">
      <alignment horizontal="center"/>
      <protection hidden="1"/>
    </xf>
    <xf numFmtId="49" fontId="0" fillId="2" borderId="16" xfId="0" applyNumberFormat="1" applyFill="1" applyBorder="1" applyAlignment="1" applyProtection="1">
      <alignment horizontal="center"/>
      <protection hidden="1"/>
    </xf>
    <xf numFmtId="0" fontId="7" fillId="0" borderId="96" xfId="0" applyFont="1" applyBorder="1" applyAlignment="1" applyProtection="1">
      <alignment horizontal="center" textRotation="90" wrapText="1"/>
      <protection hidden="1"/>
    </xf>
    <xf numFmtId="0" fontId="7" fillId="0" borderId="89" xfId="0" applyFont="1" applyBorder="1" applyAlignment="1" applyProtection="1">
      <alignment horizontal="center" textRotation="90" wrapText="1"/>
      <protection hidden="1"/>
    </xf>
    <xf numFmtId="0" fontId="7" fillId="0" borderId="80" xfId="0" applyFont="1" applyBorder="1" applyAlignment="1" applyProtection="1">
      <alignment horizontal="center" textRotation="90" wrapText="1"/>
      <protection hidden="1"/>
    </xf>
    <xf numFmtId="0" fontId="7" fillId="0" borderId="12" xfId="0" applyFont="1" applyBorder="1" applyAlignment="1" applyProtection="1">
      <alignment horizontal="center" textRotation="90" wrapText="1"/>
      <protection hidden="1"/>
    </xf>
    <xf numFmtId="0" fontId="7" fillId="0" borderId="11" xfId="0" applyFont="1" applyBorder="1" applyAlignment="1" applyProtection="1">
      <alignment horizontal="center" textRotation="90" wrapText="1"/>
      <protection hidden="1"/>
    </xf>
    <xf numFmtId="0" fontId="7" fillId="0" borderId="106" xfId="0" applyFont="1" applyBorder="1" applyAlignment="1" applyProtection="1">
      <alignment horizontal="center" textRotation="90" wrapText="1"/>
      <protection hidden="1"/>
    </xf>
    <xf numFmtId="0" fontId="7" fillId="0" borderId="88" xfId="0" applyFont="1" applyBorder="1" applyAlignment="1" applyProtection="1">
      <alignment horizontal="center" textRotation="90" wrapText="1"/>
      <protection hidden="1"/>
    </xf>
    <xf numFmtId="0" fontId="7" fillId="0" borderId="63" xfId="0" applyFont="1" applyBorder="1" applyAlignment="1" applyProtection="1">
      <alignment horizontal="center" textRotation="90" wrapText="1"/>
      <protection hidden="1"/>
    </xf>
    <xf numFmtId="0" fontId="7" fillId="0" borderId="1" xfId="0" applyFont="1" applyBorder="1" applyAlignment="1" applyProtection="1">
      <alignment horizontal="center" textRotation="90" wrapText="1"/>
      <protection hidden="1"/>
    </xf>
    <xf numFmtId="0" fontId="7" fillId="0" borderId="64" xfId="0" applyFont="1" applyBorder="1" applyAlignment="1" applyProtection="1">
      <alignment horizontal="center" textRotation="90" wrapText="1"/>
      <protection hidden="1"/>
    </xf>
    <xf numFmtId="0" fontId="7" fillId="0" borderId="0" xfId="0" applyFont="1" applyBorder="1" applyAlignment="1" applyProtection="1">
      <alignment horizontal="center" textRotation="90" wrapText="1"/>
      <protection hidden="1"/>
    </xf>
    <xf numFmtId="0" fontId="8" fillId="0" borderId="0" xfId="0" applyFont="1" applyProtection="1">
      <protection hidden="1"/>
    </xf>
    <xf numFmtId="0" fontId="0" fillId="0" borderId="79" xfId="0" applyFont="1" applyBorder="1" applyProtection="1">
      <protection hidden="1"/>
    </xf>
    <xf numFmtId="0" fontId="0" fillId="0" borderId="123" xfId="0" applyFont="1" applyBorder="1" applyAlignment="1" applyProtection="1">
      <alignment horizontal="center" vertical="center"/>
      <protection hidden="1"/>
    </xf>
    <xf numFmtId="0" fontId="0" fillId="0" borderId="124" xfId="0" applyFont="1" applyBorder="1" applyAlignment="1" applyProtection="1">
      <alignment horizontal="center" vertical="center"/>
      <protection hidden="1"/>
    </xf>
    <xf numFmtId="0" fontId="4" fillId="8" borderId="124" xfId="0" applyFont="1" applyFill="1" applyBorder="1" applyAlignment="1" applyProtection="1">
      <alignment horizontal="center"/>
      <protection hidden="1"/>
    </xf>
    <xf numFmtId="0" fontId="4" fillId="8" borderId="125" xfId="0" applyFont="1" applyFill="1" applyBorder="1" applyAlignment="1" applyProtection="1">
      <alignment horizontal="center"/>
      <protection hidden="1"/>
    </xf>
    <xf numFmtId="0" fontId="4" fillId="8" borderId="130" xfId="0" applyFont="1" applyFill="1" applyBorder="1" applyAlignment="1" applyProtection="1">
      <alignment horizontal="center"/>
      <protection hidden="1"/>
    </xf>
    <xf numFmtId="0" fontId="4" fillId="8" borderId="123" xfId="0" applyFont="1" applyFill="1" applyBorder="1" applyAlignment="1" applyProtection="1">
      <alignment horizontal="center"/>
      <protection hidden="1"/>
    </xf>
    <xf numFmtId="0" fontId="4" fillId="8" borderId="131" xfId="0" applyFont="1" applyFill="1" applyBorder="1" applyAlignment="1" applyProtection="1">
      <alignment horizontal="center"/>
      <protection hidden="1"/>
    </xf>
    <xf numFmtId="0" fontId="4" fillId="8" borderId="132" xfId="0" applyFont="1" applyFill="1" applyBorder="1" applyAlignment="1" applyProtection="1">
      <alignment horizontal="center"/>
      <protection hidden="1"/>
    </xf>
    <xf numFmtId="0" fontId="4" fillId="8" borderId="129" xfId="0" applyFont="1" applyFill="1" applyBorder="1" applyAlignment="1" applyProtection="1">
      <alignment horizontal="center"/>
      <protection hidden="1"/>
    </xf>
    <xf numFmtId="0" fontId="4" fillId="8" borderId="133" xfId="0" applyFont="1" applyFill="1" applyBorder="1" applyAlignment="1" applyProtection="1">
      <alignment horizontal="center"/>
      <protection hidden="1"/>
    </xf>
    <xf numFmtId="0" fontId="4" fillId="8" borderId="134" xfId="0" applyFont="1" applyFill="1" applyBorder="1" applyAlignment="1" applyProtection="1">
      <alignment horizontal="center"/>
      <protection hidden="1"/>
    </xf>
    <xf numFmtId="0" fontId="4" fillId="8" borderId="126" xfId="0" applyFont="1" applyFill="1" applyBorder="1" applyAlignment="1" applyProtection="1">
      <alignment horizontal="center"/>
      <protection hidden="1"/>
    </xf>
    <xf numFmtId="0" fontId="6" fillId="8" borderId="127" xfId="0" applyFont="1" applyFill="1" applyBorder="1" applyAlignment="1" applyProtection="1">
      <alignment horizontal="center"/>
      <protection hidden="1"/>
    </xf>
    <xf numFmtId="0" fontId="0" fillId="0" borderId="75" xfId="0" applyFont="1" applyBorder="1" applyProtection="1">
      <protection hidden="1"/>
    </xf>
    <xf numFmtId="0" fontId="0" fillId="0" borderId="0" xfId="0" applyFont="1" applyAlignment="1" applyProtection="1">
      <alignment horizontal="center"/>
      <protection hidden="1"/>
    </xf>
    <xf numFmtId="0" fontId="8" fillId="8" borderId="13" xfId="0" applyFont="1" applyFill="1" applyBorder="1" applyAlignment="1" applyProtection="1">
      <alignment horizontal="center" vertical="center"/>
      <protection hidden="1"/>
    </xf>
    <xf numFmtId="0" fontId="9" fillId="9" borderId="71" xfId="0" applyFont="1" applyFill="1" applyBorder="1" applyAlignment="1" applyProtection="1">
      <alignment horizontal="center" vertical="center"/>
      <protection hidden="1"/>
    </xf>
    <xf numFmtId="0" fontId="8" fillId="8" borderId="20" xfId="0" applyFont="1" applyFill="1" applyBorder="1" applyAlignment="1" applyProtection="1">
      <alignment horizontal="center" vertical="center"/>
      <protection hidden="1"/>
    </xf>
    <xf numFmtId="0" fontId="9" fillId="9" borderId="68" xfId="0" applyFont="1" applyFill="1" applyBorder="1" applyAlignment="1" applyProtection="1">
      <alignment horizontal="center" vertical="center"/>
      <protection hidden="1"/>
    </xf>
    <xf numFmtId="0" fontId="8" fillId="8" borderId="21" xfId="0" applyFont="1" applyFill="1" applyBorder="1" applyAlignment="1" applyProtection="1">
      <alignment horizontal="center" vertical="center"/>
      <protection hidden="1"/>
    </xf>
    <xf numFmtId="0" fontId="9" fillId="9" borderId="70" xfId="0" applyFont="1" applyFill="1" applyBorder="1" applyAlignment="1" applyProtection="1">
      <alignment horizontal="center" vertical="center"/>
      <protection hidden="1"/>
    </xf>
    <xf numFmtId="0" fontId="8" fillId="8" borderId="110" xfId="0" applyFont="1" applyFill="1" applyBorder="1" applyAlignment="1" applyProtection="1">
      <alignment horizontal="center" vertical="center"/>
      <protection hidden="1"/>
    </xf>
    <xf numFmtId="0" fontId="9" fillId="9" borderId="111" xfId="0" applyFont="1" applyFill="1" applyBorder="1" applyAlignment="1" applyProtection="1">
      <alignment horizontal="center" vertical="center"/>
      <protection hidden="1"/>
    </xf>
    <xf numFmtId="0" fontId="8" fillId="0" borderId="146" xfId="0" applyFont="1" applyBorder="1" applyAlignment="1" applyProtection="1">
      <alignment horizontal="center" vertical="center"/>
      <protection hidden="1"/>
    </xf>
    <xf numFmtId="0" fontId="8" fillId="0" borderId="147" xfId="0" applyFont="1" applyBorder="1" applyAlignment="1" applyProtection="1">
      <alignment horizontal="center" vertical="center"/>
      <protection hidden="1"/>
    </xf>
    <xf numFmtId="0" fontId="8" fillId="0" borderId="148" xfId="0" applyFont="1" applyBorder="1" applyAlignment="1" applyProtection="1">
      <alignment horizontal="center" vertical="center"/>
      <protection hidden="1"/>
    </xf>
    <xf numFmtId="0" fontId="8" fillId="0" borderId="61" xfId="0" applyFont="1" applyBorder="1" applyAlignment="1" applyProtection="1">
      <alignment horizontal="center" vertical="center"/>
      <protection hidden="1"/>
    </xf>
    <xf numFmtId="0" fontId="8" fillId="0" borderId="149" xfId="0" applyFont="1" applyBorder="1" applyAlignment="1" applyProtection="1">
      <alignment horizontal="center" vertical="center"/>
      <protection hidden="1"/>
    </xf>
    <xf numFmtId="0" fontId="8" fillId="0" borderId="150" xfId="0" applyFont="1" applyBorder="1" applyAlignment="1" applyProtection="1">
      <alignment horizontal="center" vertical="center"/>
      <protection hidden="1"/>
    </xf>
    <xf numFmtId="0" fontId="8" fillId="0" borderId="151" xfId="0" applyFont="1" applyBorder="1" applyAlignment="1" applyProtection="1">
      <alignment horizontal="center" vertical="center"/>
      <protection hidden="1"/>
    </xf>
    <xf numFmtId="0" fontId="8" fillId="0" borderId="60" xfId="0" applyFont="1" applyBorder="1" applyAlignment="1" applyProtection="1">
      <alignment horizontal="center" vertical="center"/>
      <protection hidden="1"/>
    </xf>
    <xf numFmtId="0" fontId="8" fillId="0" borderId="152" xfId="0" applyFont="1" applyBorder="1" applyAlignment="1" applyProtection="1">
      <alignment horizontal="center" vertical="center"/>
      <protection hidden="1"/>
    </xf>
    <xf numFmtId="0" fontId="8" fillId="0" borderId="153" xfId="0" applyFont="1" applyBorder="1" applyAlignment="1" applyProtection="1">
      <alignment horizontal="center" vertical="center"/>
      <protection hidden="1"/>
    </xf>
    <xf numFmtId="0" fontId="8" fillId="0" borderId="0" xfId="0" applyFont="1" applyAlignment="1" applyProtection="1">
      <alignment horizontal="center"/>
      <protection hidden="1"/>
    </xf>
    <xf numFmtId="9" fontId="8" fillId="0" borderId="101" xfId="1" applyFont="1" applyBorder="1" applyAlignment="1" applyProtection="1">
      <alignment horizontal="center" vertical="center" shrinkToFit="1"/>
      <protection hidden="1"/>
    </xf>
    <xf numFmtId="9" fontId="8" fillId="0" borderId="95" xfId="1" applyFont="1" applyBorder="1" applyAlignment="1" applyProtection="1">
      <alignment horizontal="center" vertical="center" shrinkToFit="1"/>
      <protection hidden="1"/>
    </xf>
    <xf numFmtId="9" fontId="8" fillId="0" borderId="86" xfId="1" applyFont="1" applyBorder="1" applyAlignment="1" applyProtection="1">
      <alignment horizontal="center" vertical="center" shrinkToFit="1"/>
      <protection hidden="1"/>
    </xf>
    <xf numFmtId="9" fontId="8" fillId="0" borderId="87" xfId="1" applyFont="1" applyBorder="1" applyAlignment="1" applyProtection="1">
      <alignment horizontal="center" vertical="center" shrinkToFit="1"/>
      <protection hidden="1"/>
    </xf>
    <xf numFmtId="9" fontId="8" fillId="0" borderId="105" xfId="1" applyFont="1" applyBorder="1" applyAlignment="1" applyProtection="1">
      <alignment horizontal="center" vertical="center" shrinkToFit="1"/>
      <protection hidden="1"/>
    </xf>
    <xf numFmtId="9" fontId="8" fillId="0" borderId="107" xfId="1" applyFont="1" applyBorder="1" applyAlignment="1" applyProtection="1">
      <alignment horizontal="center" vertical="center" shrinkToFit="1"/>
      <protection hidden="1"/>
    </xf>
    <xf numFmtId="9" fontId="8" fillId="0" borderId="76" xfId="1" applyFont="1" applyBorder="1" applyAlignment="1" applyProtection="1">
      <alignment horizontal="center" vertical="center" shrinkToFit="1"/>
      <protection hidden="1"/>
    </xf>
    <xf numFmtId="9" fontId="8" fillId="0" borderId="77" xfId="1" applyFont="1" applyBorder="1" applyAlignment="1" applyProtection="1">
      <alignment horizontal="center" vertical="center" shrinkToFit="1"/>
      <protection hidden="1"/>
    </xf>
    <xf numFmtId="9" fontId="8" fillId="0" borderId="78" xfId="1" applyFont="1" applyBorder="1" applyAlignment="1" applyProtection="1">
      <alignment horizontal="center" vertical="center" shrinkToFit="1"/>
      <protection hidden="1"/>
    </xf>
    <xf numFmtId="9" fontId="8" fillId="0" borderId="102" xfId="1" applyFont="1" applyBorder="1" applyAlignment="1" applyProtection="1">
      <alignment horizontal="center" vertical="center" shrinkToFit="1"/>
      <protection hidden="1"/>
    </xf>
    <xf numFmtId="0" fontId="0" fillId="9" borderId="1" xfId="0"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12" fillId="0" borderId="17" xfId="0" applyFont="1" applyFill="1" applyBorder="1" applyAlignment="1" applyProtection="1">
      <alignment horizontal="left" vertical="center" indent="1"/>
      <protection hidden="1"/>
    </xf>
    <xf numFmtId="0" fontId="9" fillId="0" borderId="0" xfId="0" applyFont="1" applyBorder="1" applyAlignment="1" applyProtection="1">
      <alignment horizontal="right"/>
      <protection hidden="1"/>
    </xf>
    <xf numFmtId="0" fontId="4" fillId="0" borderId="99" xfId="0" applyFont="1" applyBorder="1" applyAlignment="1" applyProtection="1">
      <alignment horizontal="center" vertical="center"/>
      <protection hidden="1"/>
    </xf>
    <xf numFmtId="0" fontId="4" fillId="0" borderId="22" xfId="0" applyFont="1" applyBorder="1" applyAlignment="1" applyProtection="1">
      <alignment horizontal="left" vertical="center"/>
      <protection locked="0" hidden="1"/>
    </xf>
    <xf numFmtId="0" fontId="17" fillId="9" borderId="55" xfId="0" applyFont="1" applyFill="1" applyBorder="1" applyAlignment="1" applyProtection="1">
      <alignment horizontal="center" vertical="center"/>
      <protection locked="0" hidden="1"/>
    </xf>
    <xf numFmtId="0" fontId="4" fillId="0" borderId="55" xfId="0" applyFont="1" applyBorder="1" applyAlignment="1" applyProtection="1">
      <alignment horizontal="center" vertical="center"/>
      <protection locked="0" hidden="1"/>
    </xf>
    <xf numFmtId="0" fontId="4" fillId="0" borderId="90" xfId="0" applyFont="1" applyBorder="1" applyAlignment="1" applyProtection="1">
      <alignment horizontal="center" vertical="center"/>
      <protection locked="0" hidden="1"/>
    </xf>
    <xf numFmtId="0" fontId="4" fillId="0" borderId="81" xfId="0" applyFont="1" applyBorder="1" applyAlignment="1" applyProtection="1">
      <alignment horizontal="center" vertical="center"/>
      <protection locked="0" hidden="1"/>
    </xf>
    <xf numFmtId="0" fontId="4" fillId="0" borderId="25" xfId="0" applyFont="1" applyBorder="1" applyAlignment="1" applyProtection="1">
      <alignment horizontal="center" vertical="center"/>
      <protection locked="0" hidden="1"/>
    </xf>
    <xf numFmtId="0" fontId="4" fillId="0" borderId="24" xfId="0" applyFont="1" applyBorder="1" applyAlignment="1" applyProtection="1">
      <alignment horizontal="center" vertical="center"/>
      <protection locked="0" hidden="1"/>
    </xf>
    <xf numFmtId="0" fontId="4" fillId="0" borderId="135" xfId="0" applyFont="1" applyBorder="1" applyAlignment="1" applyProtection="1">
      <alignment horizontal="center" vertical="center"/>
      <protection locked="0" hidden="1"/>
    </xf>
    <xf numFmtId="0" fontId="4" fillId="0" borderId="65" xfId="0" applyFont="1" applyBorder="1" applyAlignment="1" applyProtection="1">
      <alignment horizontal="center" vertical="center"/>
      <protection locked="0" hidden="1"/>
    </xf>
    <xf numFmtId="0" fontId="4" fillId="0" borderId="23" xfId="0" applyFont="1" applyBorder="1" applyAlignment="1" applyProtection="1">
      <alignment horizontal="center" vertical="center"/>
      <protection locked="0" hidden="1"/>
    </xf>
    <xf numFmtId="0" fontId="4" fillId="0" borderId="66" xfId="0" applyFont="1" applyBorder="1" applyAlignment="1" applyProtection="1">
      <alignment horizontal="center" vertical="center"/>
      <protection locked="0" hidden="1"/>
    </xf>
    <xf numFmtId="0" fontId="4" fillId="0" borderId="51" xfId="0" applyFont="1" applyBorder="1" applyAlignment="1" applyProtection="1">
      <alignment horizontal="center" vertical="center"/>
      <protection locked="0" hidden="1"/>
    </xf>
    <xf numFmtId="0" fontId="4" fillId="0" borderId="136" xfId="0" applyFont="1" applyBorder="1" applyAlignment="1" applyProtection="1">
      <alignment horizontal="center" vertical="center"/>
      <protection locked="0" hidden="1"/>
    </xf>
    <xf numFmtId="0" fontId="4" fillId="0" borderId="97" xfId="0" applyFont="1" applyBorder="1" applyAlignment="1" applyProtection="1">
      <alignment horizontal="center" vertical="center"/>
      <protection hidden="1"/>
    </xf>
    <xf numFmtId="0" fontId="4" fillId="0" borderId="26" xfId="0" applyFont="1" applyBorder="1" applyAlignment="1" applyProtection="1">
      <alignment horizontal="left" vertical="center"/>
      <protection locked="0" hidden="1"/>
    </xf>
    <xf numFmtId="0" fontId="17" fillId="9" borderId="56" xfId="0" applyFont="1" applyFill="1" applyBorder="1" applyAlignment="1" applyProtection="1">
      <alignment horizontal="center" vertical="center"/>
      <protection locked="0" hidden="1"/>
    </xf>
    <xf numFmtId="0" fontId="4" fillId="0" borderId="56" xfId="0" applyFont="1" applyBorder="1" applyAlignment="1" applyProtection="1">
      <alignment horizontal="center" vertical="center"/>
      <protection locked="0" hidden="1"/>
    </xf>
    <xf numFmtId="0" fontId="4" fillId="0" borderId="91" xfId="0" applyFont="1" applyBorder="1" applyAlignment="1" applyProtection="1">
      <alignment horizontal="center" vertical="center"/>
      <protection locked="0" hidden="1"/>
    </xf>
    <xf numFmtId="0" fontId="4" fillId="0" borderId="82" xfId="0" applyFont="1" applyBorder="1" applyAlignment="1" applyProtection="1">
      <alignment horizontal="center" vertical="center"/>
      <protection locked="0" hidden="1"/>
    </xf>
    <xf numFmtId="0" fontId="4" fillId="0" borderId="6" xfId="0" applyFont="1" applyBorder="1" applyAlignment="1" applyProtection="1">
      <alignment horizontal="center" vertical="center"/>
      <protection locked="0" hidden="1"/>
    </xf>
    <xf numFmtId="0" fontId="4" fillId="0" borderId="5" xfId="0" applyFont="1" applyBorder="1" applyAlignment="1" applyProtection="1">
      <alignment horizontal="center" vertical="center"/>
      <protection locked="0" hidden="1"/>
    </xf>
    <xf numFmtId="0" fontId="4" fillId="0" borderId="121" xfId="0" applyFont="1" applyBorder="1" applyAlignment="1" applyProtection="1">
      <alignment horizontal="center" vertical="center"/>
      <protection locked="0" hidden="1"/>
    </xf>
    <xf numFmtId="0" fontId="4" fillId="0" borderId="67" xfId="0" applyFont="1" applyBorder="1" applyAlignment="1" applyProtection="1">
      <alignment horizontal="center" vertical="center"/>
      <protection locked="0" hidden="1"/>
    </xf>
    <xf numFmtId="0" fontId="4" fillId="0" borderId="9" xfId="0" applyFont="1" applyBorder="1" applyAlignment="1" applyProtection="1">
      <alignment horizontal="center" vertical="center"/>
      <protection locked="0" hidden="1"/>
    </xf>
    <xf numFmtId="0" fontId="4" fillId="0" borderId="68" xfId="0" applyFont="1" applyBorder="1" applyAlignment="1" applyProtection="1">
      <alignment horizontal="center" vertical="center"/>
      <protection locked="0" hidden="1"/>
    </xf>
    <xf numFmtId="0" fontId="4" fillId="0" borderId="52" xfId="0" applyFont="1" applyBorder="1" applyAlignment="1" applyProtection="1">
      <alignment horizontal="center" vertical="center"/>
      <protection locked="0" hidden="1"/>
    </xf>
    <xf numFmtId="0" fontId="4" fillId="0" borderId="137" xfId="0" applyFont="1" applyBorder="1" applyAlignment="1" applyProtection="1">
      <alignment horizontal="center" vertical="center"/>
      <protection locked="0" hidden="1"/>
    </xf>
    <xf numFmtId="0" fontId="4" fillId="0" borderId="98" xfId="0" applyFont="1" applyBorder="1" applyAlignment="1" applyProtection="1">
      <alignment horizontal="center" vertical="center"/>
      <protection hidden="1"/>
    </xf>
    <xf numFmtId="0" fontId="4" fillId="0" borderId="27" xfId="0" applyFont="1" applyBorder="1" applyAlignment="1" applyProtection="1">
      <alignment horizontal="left" vertical="center"/>
      <protection locked="0" hidden="1"/>
    </xf>
    <xf numFmtId="0" fontId="17" fillId="9" borderId="57" xfId="0" applyFont="1" applyFill="1" applyBorder="1" applyAlignment="1" applyProtection="1">
      <alignment horizontal="center" vertical="center"/>
      <protection locked="0" hidden="1"/>
    </xf>
    <xf numFmtId="0" fontId="4" fillId="0" borderId="57" xfId="0" applyFont="1" applyBorder="1" applyAlignment="1" applyProtection="1">
      <alignment horizontal="center" vertical="center"/>
      <protection locked="0" hidden="1"/>
    </xf>
    <xf numFmtId="0" fontId="4" fillId="0" borderId="92" xfId="0" applyFont="1" applyBorder="1" applyAlignment="1" applyProtection="1">
      <alignment horizontal="center" vertical="center"/>
      <protection locked="0" hidden="1"/>
    </xf>
    <xf numFmtId="0" fontId="4" fillId="0" borderId="83" xfId="0" applyFont="1" applyBorder="1" applyAlignment="1" applyProtection="1">
      <alignment horizontal="center" vertical="center"/>
      <protection locked="0" hidden="1"/>
    </xf>
    <xf numFmtId="0" fontId="4" fillId="0" borderId="8" xfId="0" applyFont="1" applyBorder="1" applyAlignment="1" applyProtection="1">
      <alignment horizontal="center" vertical="center"/>
      <protection locked="0" hidden="1"/>
    </xf>
    <xf numFmtId="0" fontId="4" fillId="0" borderId="7" xfId="0" applyFont="1" applyBorder="1" applyAlignment="1" applyProtection="1">
      <alignment horizontal="center" vertical="center"/>
      <protection locked="0" hidden="1"/>
    </xf>
    <xf numFmtId="0" fontId="4" fillId="0" borderId="122" xfId="0" applyFont="1" applyBorder="1" applyAlignment="1" applyProtection="1">
      <alignment horizontal="center" vertical="center"/>
      <protection locked="0" hidden="1"/>
    </xf>
    <xf numFmtId="0" fontId="4" fillId="0" borderId="69" xfId="0" applyFont="1" applyBorder="1" applyAlignment="1" applyProtection="1">
      <alignment horizontal="center" vertical="center"/>
      <protection locked="0" hidden="1"/>
    </xf>
    <xf numFmtId="0" fontId="4" fillId="0" borderId="10" xfId="0" applyFont="1" applyBorder="1" applyAlignment="1" applyProtection="1">
      <alignment horizontal="center" vertical="center"/>
      <protection locked="0" hidden="1"/>
    </xf>
    <xf numFmtId="0" fontId="4" fillId="0" borderId="70" xfId="0" applyFont="1" applyBorder="1" applyAlignment="1" applyProtection="1">
      <alignment horizontal="center" vertical="center"/>
      <protection locked="0" hidden="1"/>
    </xf>
    <xf numFmtId="0" fontId="4" fillId="0" borderId="53" xfId="0" applyFont="1" applyBorder="1" applyAlignment="1" applyProtection="1">
      <alignment horizontal="center" vertical="center"/>
      <protection locked="0" hidden="1"/>
    </xf>
    <xf numFmtId="0" fontId="4" fillId="0" borderId="138" xfId="0" applyFont="1" applyBorder="1" applyAlignment="1" applyProtection="1">
      <alignment horizontal="center" vertical="center"/>
      <protection locked="0" hidden="1"/>
    </xf>
    <xf numFmtId="0" fontId="4" fillId="0" borderId="28" xfId="0" applyFont="1" applyBorder="1" applyAlignment="1" applyProtection="1">
      <alignment horizontal="left" vertical="center"/>
      <protection locked="0" hidden="1"/>
    </xf>
    <xf numFmtId="0" fontId="17" fillId="9" borderId="58" xfId="0" applyFont="1" applyFill="1" applyBorder="1" applyAlignment="1" applyProtection="1">
      <alignment horizontal="center" vertical="center"/>
      <protection locked="0" hidden="1"/>
    </xf>
    <xf numFmtId="0" fontId="4" fillId="0" borderId="58" xfId="0" applyFont="1" applyBorder="1" applyAlignment="1" applyProtection="1">
      <alignment horizontal="center" vertical="center"/>
      <protection locked="0" hidden="1"/>
    </xf>
    <xf numFmtId="0" fontId="4" fillId="0" borderId="112" xfId="0" applyFont="1" applyBorder="1" applyAlignment="1" applyProtection="1">
      <alignment horizontal="center" vertical="center"/>
      <protection locked="0" hidden="1"/>
    </xf>
    <xf numFmtId="0" fontId="4" fillId="0" borderId="113" xfId="0" applyFont="1" applyBorder="1" applyAlignment="1" applyProtection="1">
      <alignment horizontal="center" vertical="center"/>
      <protection locked="0" hidden="1"/>
    </xf>
    <xf numFmtId="0" fontId="4" fillId="0" borderId="114" xfId="0" applyFont="1" applyBorder="1" applyAlignment="1" applyProtection="1">
      <alignment horizontal="center" vertical="center"/>
      <protection locked="0" hidden="1"/>
    </xf>
    <xf numFmtId="0" fontId="4" fillId="0" borderId="115" xfId="0" applyFont="1" applyBorder="1" applyAlignment="1" applyProtection="1">
      <alignment horizontal="center" vertical="center"/>
      <protection locked="0" hidden="1"/>
    </xf>
    <xf numFmtId="0" fontId="4" fillId="0" borderId="120" xfId="0" applyFont="1" applyBorder="1" applyAlignment="1" applyProtection="1">
      <alignment horizontal="center" vertical="center"/>
      <protection locked="0" hidden="1"/>
    </xf>
    <xf numFmtId="0" fontId="4" fillId="0" borderId="118" xfId="0" applyFont="1" applyBorder="1" applyAlignment="1" applyProtection="1">
      <alignment horizontal="center" vertical="center"/>
      <protection locked="0" hidden="1"/>
    </xf>
    <xf numFmtId="0" fontId="4" fillId="0" borderId="116" xfId="0" applyFont="1" applyBorder="1" applyAlignment="1" applyProtection="1">
      <alignment horizontal="center" vertical="center"/>
      <protection locked="0" hidden="1"/>
    </xf>
    <xf numFmtId="0" fontId="4" fillId="0" borderId="117" xfId="0" applyFont="1" applyBorder="1" applyAlignment="1" applyProtection="1">
      <alignment horizontal="center" vertical="center"/>
      <protection locked="0" hidden="1"/>
    </xf>
    <xf numFmtId="0" fontId="4" fillId="0" borderId="119" xfId="0" applyFont="1" applyBorder="1" applyAlignment="1" applyProtection="1">
      <alignment horizontal="center" vertical="center"/>
      <protection locked="0" hidden="1"/>
    </xf>
    <xf numFmtId="0" fontId="4" fillId="0" borderId="139" xfId="0" applyFont="1" applyBorder="1" applyAlignment="1" applyProtection="1">
      <alignment horizontal="center" vertical="center"/>
      <protection locked="0" hidden="1"/>
    </xf>
    <xf numFmtId="0" fontId="4" fillId="0" borderId="109" xfId="0" applyFont="1" applyBorder="1" applyAlignment="1" applyProtection="1">
      <alignment horizontal="center" vertical="center"/>
      <protection hidden="1"/>
    </xf>
    <xf numFmtId="0" fontId="4" fillId="0" borderId="29" xfId="0" applyFont="1" applyBorder="1" applyAlignment="1" applyProtection="1">
      <alignment horizontal="left" vertical="center"/>
      <protection locked="0" hidden="1"/>
    </xf>
    <xf numFmtId="0" fontId="17" fillId="9" borderId="59" xfId="0" applyFont="1" applyFill="1" applyBorder="1" applyAlignment="1" applyProtection="1">
      <alignment horizontal="center" vertical="center"/>
      <protection locked="0" hidden="1"/>
    </xf>
    <xf numFmtId="0" fontId="4" fillId="0" borderId="59" xfId="0" applyFont="1" applyBorder="1" applyAlignment="1" applyProtection="1">
      <alignment horizontal="center" vertical="center"/>
      <protection locked="0" hidden="1"/>
    </xf>
    <xf numFmtId="0" fontId="4" fillId="0" borderId="93" xfId="0" applyFont="1" applyBorder="1" applyAlignment="1" applyProtection="1">
      <alignment horizontal="center" vertical="center"/>
      <protection locked="0" hidden="1"/>
    </xf>
    <xf numFmtId="0" fontId="4" fillId="0" borderId="84" xfId="0" applyFont="1" applyBorder="1" applyAlignment="1" applyProtection="1">
      <alignment horizontal="center" vertical="center"/>
      <protection locked="0" hidden="1"/>
    </xf>
    <xf numFmtId="0" fontId="4" fillId="0" borderId="32" xfId="0" applyFont="1" applyBorder="1" applyAlignment="1" applyProtection="1">
      <alignment horizontal="center" vertical="center"/>
      <protection locked="0" hidden="1"/>
    </xf>
    <xf numFmtId="0" fontId="4" fillId="0" borderId="31" xfId="0" applyFont="1" applyBorder="1" applyAlignment="1" applyProtection="1">
      <alignment horizontal="center" vertical="center"/>
      <protection locked="0" hidden="1"/>
    </xf>
    <xf numFmtId="0" fontId="4" fillId="0" borderId="140" xfId="0" applyFont="1" applyBorder="1" applyAlignment="1" applyProtection="1">
      <alignment horizontal="center" vertical="center"/>
      <protection locked="0" hidden="1"/>
    </xf>
    <xf numFmtId="0" fontId="4" fillId="0" borderId="72" xfId="0" applyFont="1" applyBorder="1" applyAlignment="1" applyProtection="1">
      <alignment horizontal="center" vertical="center"/>
      <protection locked="0" hidden="1"/>
    </xf>
    <xf numFmtId="0" fontId="4" fillId="0" borderId="30" xfId="0" applyFont="1" applyBorder="1" applyAlignment="1" applyProtection="1">
      <alignment horizontal="center" vertical="center"/>
      <protection locked="0" hidden="1"/>
    </xf>
    <xf numFmtId="0" fontId="4" fillId="0" borderId="73" xfId="0" applyFont="1" applyBorder="1" applyAlignment="1" applyProtection="1">
      <alignment horizontal="center" vertical="center"/>
      <protection locked="0" hidden="1"/>
    </xf>
    <xf numFmtId="0" fontId="4" fillId="0" borderId="54" xfId="0" applyFont="1" applyBorder="1" applyAlignment="1" applyProtection="1">
      <alignment horizontal="center" vertical="center"/>
      <protection locked="0" hidden="1"/>
    </xf>
    <xf numFmtId="0" fontId="4" fillId="0" borderId="141" xfId="0" applyFont="1" applyBorder="1" applyAlignment="1" applyProtection="1">
      <alignment horizontal="center" vertical="center"/>
      <protection locked="0" hidden="1"/>
    </xf>
    <xf numFmtId="0" fontId="0" fillId="13" borderId="0" xfId="0" applyFill="1"/>
    <xf numFmtId="0" fontId="8" fillId="0" borderId="168" xfId="0" applyFont="1" applyBorder="1" applyAlignment="1">
      <alignment vertical="center" wrapText="1"/>
    </xf>
    <xf numFmtId="0" fontId="7" fillId="0" borderId="0" xfId="0" applyFont="1" applyBorder="1" applyAlignment="1">
      <alignment wrapText="1"/>
    </xf>
    <xf numFmtId="0" fontId="6" fillId="0" borderId="0" xfId="0" applyFont="1" applyFill="1" applyBorder="1" applyAlignment="1"/>
    <xf numFmtId="0" fontId="8" fillId="0" borderId="0" xfId="0" applyFont="1" applyFill="1" applyBorder="1" applyAlignment="1">
      <alignment vertical="center" wrapText="1"/>
    </xf>
    <xf numFmtId="0" fontId="8" fillId="0" borderId="0" xfId="0" quotePrefix="1" applyFont="1" applyFill="1" applyBorder="1" applyAlignment="1">
      <alignment vertical="center" wrapText="1"/>
    </xf>
    <xf numFmtId="0" fontId="6" fillId="0" borderId="0" xfId="0" applyFont="1" applyFill="1"/>
    <xf numFmtId="0" fontId="0" fillId="0" borderId="0" xfId="0" applyFill="1"/>
    <xf numFmtId="0" fontId="7" fillId="0" borderId="0" xfId="0" applyFont="1" applyFill="1" applyBorder="1" applyAlignment="1">
      <alignment wrapText="1"/>
    </xf>
    <xf numFmtId="0" fontId="0" fillId="0" borderId="0" xfId="0" applyFont="1" applyFill="1" applyAlignment="1">
      <alignment horizontal="center"/>
    </xf>
    <xf numFmtId="0" fontId="6" fillId="0" borderId="0" xfId="0" applyFont="1" applyFill="1" applyBorder="1"/>
    <xf numFmtId="0" fontId="0" fillId="0" borderId="0" xfId="0" applyFill="1" applyBorder="1"/>
    <xf numFmtId="0" fontId="0" fillId="0" borderId="0" xfId="0" applyFont="1" applyFill="1" applyBorder="1" applyAlignment="1">
      <alignment horizontal="center"/>
    </xf>
    <xf numFmtId="0" fontId="0" fillId="0" borderId="0" xfId="0" applyFill="1" applyBorder="1" applyAlignment="1"/>
    <xf numFmtId="0" fontId="0" fillId="6" borderId="0" xfId="0" applyFont="1" applyFill="1" applyAlignment="1" applyProtection="1">
      <alignment horizontal="center"/>
      <protection hidden="1"/>
    </xf>
    <xf numFmtId="164" fontId="0" fillId="9" borderId="3" xfId="0" applyNumberFormat="1" applyFont="1" applyFill="1" applyBorder="1" applyAlignment="1" applyProtection="1">
      <alignment horizontal="center" vertical="center"/>
      <protection hidden="1"/>
    </xf>
    <xf numFmtId="164" fontId="0" fillId="9" borderId="4" xfId="0" applyNumberFormat="1" applyFont="1" applyFill="1" applyBorder="1" applyAlignment="1" applyProtection="1">
      <alignment horizontal="center" vertical="center"/>
      <protection hidden="1"/>
    </xf>
    <xf numFmtId="0" fontId="12" fillId="0" borderId="0" xfId="0" applyFont="1" applyAlignment="1" applyProtection="1">
      <alignment horizontal="right" wrapText="1"/>
      <protection hidden="1"/>
    </xf>
    <xf numFmtId="0" fontId="12" fillId="0" borderId="0" xfId="0" applyFont="1" applyBorder="1" applyAlignment="1" applyProtection="1">
      <alignment horizontal="right" wrapText="1"/>
      <protection hidden="1"/>
    </xf>
    <xf numFmtId="0" fontId="6" fillId="0" borderId="0" xfId="0" applyFont="1" applyBorder="1" applyAlignment="1" applyProtection="1">
      <alignment horizontal="right" indent="1"/>
      <protection hidden="1"/>
    </xf>
    <xf numFmtId="0" fontId="6" fillId="0" borderId="0" xfId="0" applyFont="1" applyAlignment="1" applyProtection="1">
      <alignment horizontal="right" indent="1"/>
      <protection hidden="1"/>
    </xf>
    <xf numFmtId="49" fontId="9" fillId="0" borderId="18" xfId="0" applyNumberFormat="1" applyFont="1" applyBorder="1" applyAlignment="1" applyProtection="1">
      <alignment horizontal="center"/>
      <protection locked="0" hidden="1"/>
    </xf>
    <xf numFmtId="49" fontId="9" fillId="0" borderId="19" xfId="0" applyNumberFormat="1" applyFont="1" applyBorder="1" applyAlignment="1" applyProtection="1">
      <alignment horizontal="center"/>
      <protection locked="0" hidden="1"/>
    </xf>
    <xf numFmtId="0" fontId="9" fillId="0" borderId="0" xfId="0" applyFont="1" applyBorder="1" applyAlignment="1" applyProtection="1">
      <alignment horizontal="right"/>
      <protection hidden="1"/>
    </xf>
    <xf numFmtId="0" fontId="9" fillId="0" borderId="128" xfId="0" applyFont="1" applyBorder="1" applyAlignment="1" applyProtection="1">
      <alignment horizontal="right"/>
      <protection hidden="1"/>
    </xf>
    <xf numFmtId="0" fontId="0" fillId="0" borderId="1" xfId="0" applyFont="1" applyBorder="1" applyAlignment="1" applyProtection="1">
      <alignment horizontal="right" vertical="center"/>
      <protection hidden="1"/>
    </xf>
    <xf numFmtId="0" fontId="9" fillId="6" borderId="143" xfId="0" applyFont="1" applyFill="1" applyBorder="1" applyAlignment="1" applyProtection="1">
      <alignment horizontal="center"/>
      <protection hidden="1"/>
    </xf>
    <xf numFmtId="0" fontId="9" fillId="6" borderId="144" xfId="0" applyFont="1" applyFill="1" applyBorder="1" applyAlignment="1" applyProtection="1">
      <alignment horizontal="center"/>
      <protection hidden="1"/>
    </xf>
    <xf numFmtId="0" fontId="9" fillId="6" borderId="145" xfId="0" applyFont="1" applyFill="1" applyBorder="1" applyAlignment="1" applyProtection="1">
      <alignment horizontal="center"/>
      <protection hidden="1"/>
    </xf>
    <xf numFmtId="0" fontId="0" fillId="7" borderId="0" xfId="0" applyFont="1" applyFill="1" applyBorder="1" applyAlignment="1" applyProtection="1">
      <alignment horizontal="center" textRotation="90"/>
      <protection hidden="1"/>
    </xf>
    <xf numFmtId="0" fontId="0" fillId="7" borderId="104" xfId="0" applyFont="1" applyFill="1" applyBorder="1" applyAlignment="1" applyProtection="1">
      <alignment horizontal="center" textRotation="90"/>
      <protection hidden="1"/>
    </xf>
    <xf numFmtId="0" fontId="0" fillId="7" borderId="62" xfId="0" applyFont="1" applyFill="1" applyBorder="1" applyAlignment="1" applyProtection="1">
      <alignment horizontal="center" textRotation="90"/>
      <protection hidden="1"/>
    </xf>
    <xf numFmtId="0" fontId="4" fillId="9" borderId="1" xfId="0" applyFont="1" applyFill="1" applyBorder="1" applyAlignment="1" applyProtection="1">
      <alignment horizontal="center" vertical="center"/>
      <protection hidden="1"/>
    </xf>
    <xf numFmtId="0" fontId="0" fillId="9" borderId="1" xfId="0" applyFont="1" applyFill="1" applyBorder="1" applyAlignment="1" applyProtection="1">
      <alignment horizontal="right" vertical="center"/>
      <protection hidden="1"/>
    </xf>
    <xf numFmtId="0" fontId="8" fillId="0" borderId="101" xfId="0" applyFont="1" applyBorder="1" applyAlignment="1" applyProtection="1">
      <alignment horizontal="center"/>
      <protection hidden="1"/>
    </xf>
    <xf numFmtId="0" fontId="8" fillId="0" borderId="102" xfId="0" applyFont="1" applyBorder="1" applyAlignment="1" applyProtection="1">
      <alignment horizontal="center"/>
      <protection hidden="1"/>
    </xf>
    <xf numFmtId="0" fontId="8" fillId="0" borderId="103" xfId="0" applyFont="1" applyBorder="1" applyAlignment="1" applyProtection="1">
      <alignment horizontal="center"/>
      <protection hidden="1"/>
    </xf>
    <xf numFmtId="0" fontId="6" fillId="11" borderId="142" xfId="0" applyFont="1" applyFill="1" applyBorder="1" applyAlignment="1" applyProtection="1">
      <alignment horizontal="center" vertical="center" wrapText="1"/>
      <protection hidden="1"/>
    </xf>
    <xf numFmtId="0" fontId="6" fillId="11" borderId="100" xfId="0" applyFont="1" applyFill="1" applyBorder="1" applyAlignment="1" applyProtection="1">
      <alignment horizontal="center" vertical="center" wrapText="1"/>
      <protection hidden="1"/>
    </xf>
    <xf numFmtId="0" fontId="8" fillId="0" borderId="0" xfId="0" applyFont="1" applyFill="1" applyBorder="1" applyAlignment="1">
      <alignment horizontal="left" vertical="center" wrapText="1"/>
    </xf>
    <xf numFmtId="0" fontId="0" fillId="0" borderId="0" xfId="0" applyAlignment="1">
      <alignment horizontal="center"/>
    </xf>
    <xf numFmtId="0" fontId="6" fillId="0" borderId="0" xfId="0" applyFont="1" applyFill="1" applyBorder="1" applyAlignment="1">
      <alignment horizontal="center"/>
    </xf>
    <xf numFmtId="0" fontId="7" fillId="0" borderId="0" xfId="0" applyFont="1" applyBorder="1" applyAlignment="1">
      <alignment horizontal="left" wrapText="1"/>
    </xf>
    <xf numFmtId="0" fontId="20" fillId="0" borderId="0" xfId="0" applyFont="1" applyAlignment="1">
      <alignment horizontal="center"/>
    </xf>
    <xf numFmtId="0" fontId="8" fillId="0" borderId="167" xfId="0" applyFont="1" applyBorder="1" applyAlignment="1">
      <alignment horizontal="left" vertical="center" wrapText="1"/>
    </xf>
    <xf numFmtId="0" fontId="8" fillId="0" borderId="168" xfId="0" applyFont="1" applyBorder="1" applyAlignment="1">
      <alignment horizontal="left" vertical="center" wrapText="1"/>
    </xf>
    <xf numFmtId="0" fontId="8" fillId="0" borderId="169" xfId="0" applyFont="1" applyBorder="1" applyAlignment="1">
      <alignment horizontal="left" vertical="center" wrapText="1"/>
    </xf>
    <xf numFmtId="0" fontId="8" fillId="0" borderId="170" xfId="0" applyFont="1" applyBorder="1" applyAlignment="1">
      <alignment horizontal="left" vertical="center" wrapText="1"/>
    </xf>
    <xf numFmtId="0" fontId="8" fillId="0" borderId="16" xfId="0" applyFont="1" applyBorder="1" applyAlignment="1">
      <alignment horizontal="left" vertical="center" wrapText="1"/>
    </xf>
    <xf numFmtId="0" fontId="8" fillId="0" borderId="171" xfId="0" applyFont="1" applyBorder="1" applyAlignment="1">
      <alignment horizontal="left" vertical="center" wrapText="1"/>
    </xf>
    <xf numFmtId="0" fontId="6" fillId="8" borderId="3" xfId="0" applyFont="1" applyFill="1" applyBorder="1" applyAlignment="1">
      <alignment horizontal="left"/>
    </xf>
    <xf numFmtId="0" fontId="6" fillId="8" borderId="166" xfId="0" applyFont="1" applyFill="1" applyBorder="1" applyAlignment="1">
      <alignment horizontal="left"/>
    </xf>
    <xf numFmtId="0" fontId="6" fillId="8" borderId="4" xfId="0" applyFont="1" applyFill="1" applyBorder="1" applyAlignment="1">
      <alignment horizontal="left"/>
    </xf>
    <xf numFmtId="0" fontId="6" fillId="8" borderId="3" xfId="0" applyFont="1" applyFill="1" applyBorder="1" applyAlignment="1">
      <alignment horizontal="center"/>
    </xf>
    <xf numFmtId="0" fontId="6" fillId="8" borderId="166" xfId="0" applyFont="1" applyFill="1" applyBorder="1" applyAlignment="1">
      <alignment horizontal="center"/>
    </xf>
    <xf numFmtId="0" fontId="6" fillId="8" borderId="4" xfId="0" applyFont="1" applyFill="1" applyBorder="1" applyAlignment="1">
      <alignment horizontal="center"/>
    </xf>
    <xf numFmtId="0" fontId="17"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3" xfId="0" applyFont="1" applyBorder="1" applyAlignment="1" applyProtection="1">
      <alignment horizontal="center" wrapText="1"/>
      <protection locked="0" hidden="1"/>
    </xf>
    <xf numFmtId="0" fontId="0" fillId="0" borderId="4" xfId="0" applyFont="1" applyBorder="1" applyAlignment="1" applyProtection="1">
      <alignment horizontal="center" wrapText="1"/>
      <protection locked="0" hidden="1"/>
    </xf>
    <xf numFmtId="0" fontId="10" fillId="8"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4" fillId="8" borderId="33" xfId="0" applyFont="1" applyFill="1" applyBorder="1" applyAlignment="1" applyProtection="1">
      <alignment horizontal="left" vertical="center" wrapText="1"/>
      <protection hidden="1"/>
    </xf>
    <xf numFmtId="0" fontId="4" fillId="8" borderId="34" xfId="0" applyFont="1" applyFill="1" applyBorder="1" applyAlignment="1" applyProtection="1">
      <alignment horizontal="left" vertical="center" wrapText="1"/>
      <protection hidden="1"/>
    </xf>
    <xf numFmtId="0" fontId="4" fillId="8" borderId="35" xfId="0" applyFont="1" applyFill="1" applyBorder="1" applyAlignment="1" applyProtection="1">
      <alignment horizontal="left" vertical="center" wrapText="1"/>
      <protection hidden="1"/>
    </xf>
    <xf numFmtId="0" fontId="4" fillId="8" borderId="37" xfId="0" applyFont="1" applyFill="1" applyBorder="1" applyAlignment="1" applyProtection="1">
      <alignment horizontal="left" vertical="center" wrapText="1"/>
      <protection hidden="1"/>
    </xf>
    <xf numFmtId="0" fontId="4" fillId="8" borderId="0" xfId="0" applyFont="1" applyFill="1" applyBorder="1" applyAlignment="1" applyProtection="1">
      <alignment horizontal="left" vertical="center" wrapText="1"/>
      <protection hidden="1"/>
    </xf>
    <xf numFmtId="0" fontId="4" fillId="8" borderId="38" xfId="0" applyFont="1" applyFill="1" applyBorder="1" applyAlignment="1" applyProtection="1">
      <alignment horizontal="left" vertical="center" wrapText="1"/>
      <protection hidden="1"/>
    </xf>
    <xf numFmtId="0" fontId="4" fillId="8" borderId="39" xfId="0" applyFont="1" applyFill="1" applyBorder="1" applyAlignment="1" applyProtection="1">
      <alignment horizontal="left" vertical="center" wrapText="1"/>
      <protection hidden="1"/>
    </xf>
    <xf numFmtId="0" fontId="4" fillId="8" borderId="40" xfId="0" applyFont="1" applyFill="1" applyBorder="1" applyAlignment="1" applyProtection="1">
      <alignment horizontal="left" vertical="center" wrapText="1"/>
      <protection hidden="1"/>
    </xf>
    <xf numFmtId="0" fontId="4" fillId="8" borderId="41" xfId="0" applyFont="1" applyFill="1" applyBorder="1" applyAlignment="1" applyProtection="1">
      <alignment horizontal="left" vertical="center" wrapText="1"/>
      <protection hidden="1"/>
    </xf>
    <xf numFmtId="0" fontId="13" fillId="0" borderId="36" xfId="0" applyFont="1" applyBorder="1" applyAlignment="1" applyProtection="1">
      <alignment horizontal="right" wrapText="1"/>
      <protection hidden="1"/>
    </xf>
    <xf numFmtId="0" fontId="6" fillId="10" borderId="0" xfId="0" applyFont="1" applyFill="1" applyAlignment="1" applyProtection="1">
      <alignment horizontal="left" vertical="top"/>
      <protection hidden="1"/>
    </xf>
    <xf numFmtId="0" fontId="0" fillId="0" borderId="3" xfId="0" applyFont="1" applyBorder="1" applyAlignment="1" applyProtection="1">
      <alignment horizontal="center" wrapText="1"/>
      <protection hidden="1"/>
    </xf>
    <xf numFmtId="0" fontId="0" fillId="0" borderId="4" xfId="0" applyFont="1" applyBorder="1" applyAlignment="1" applyProtection="1">
      <alignment horizontal="center" wrapText="1"/>
      <protection hidden="1"/>
    </xf>
    <xf numFmtId="0" fontId="0" fillId="12"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0" fontId="0" fillId="0" borderId="0" xfId="0" applyAlignment="1">
      <alignment horizontal="center" vertical="center"/>
    </xf>
    <xf numFmtId="0" fontId="8" fillId="12" borderId="0" xfId="0" applyFont="1" applyFill="1" applyAlignment="1">
      <alignment horizontal="center" wrapText="1"/>
    </xf>
    <xf numFmtId="0" fontId="8" fillId="9" borderId="0" xfId="0" applyFont="1" applyFill="1" applyAlignment="1">
      <alignment horizontal="center" wrapText="1"/>
    </xf>
    <xf numFmtId="0" fontId="0" fillId="12" borderId="0" xfId="0" applyFill="1" applyAlignment="1">
      <alignment horizontal="center" vertical="center"/>
    </xf>
    <xf numFmtId="0" fontId="7" fillId="9" borderId="0" xfId="0" applyFont="1" applyFill="1" applyAlignment="1">
      <alignment horizontal="left" vertical="center" wrapText="1"/>
    </xf>
  </cellXfs>
  <cellStyles count="5">
    <cellStyle name="Prozent" xfId="1" builtinId="5"/>
    <cellStyle name="Standard" xfId="0" builtinId="0"/>
    <cellStyle name="Standard 2" xfId="2"/>
    <cellStyle name="Standard 3" xfId="3"/>
    <cellStyle name="Standard 3 2" xfId="4"/>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Daten!$E$20</c:f>
          <c:strCache>
            <c:ptCount val="1"/>
            <c:pt idx="0">
              <c:v>Erfüllung in den Aufgaben</c:v>
            </c:pt>
          </c:strCache>
        </c:strRef>
      </c:tx>
      <c:layout>
        <c:manualLayout>
          <c:xMode val="edge"/>
          <c:yMode val="edge"/>
          <c:x val="0.39656668184142935"/>
          <c:y val="1.1764705882352941E-2"/>
        </c:manualLayout>
      </c:layout>
      <c:overlay val="0"/>
      <c:txPr>
        <a:bodyPr/>
        <a:lstStyle/>
        <a:p>
          <a:pPr>
            <a:defRPr sz="1400"/>
          </a:pPr>
          <a:endParaRPr lang="de-DE"/>
        </a:p>
      </c:txPr>
    </c:title>
    <c:autoTitleDeleted val="0"/>
    <c:plotArea>
      <c:layout>
        <c:manualLayout>
          <c:layoutTarget val="inner"/>
          <c:xMode val="edge"/>
          <c:yMode val="edge"/>
          <c:x val="7.4719294991766286E-2"/>
          <c:y val="0.11804909680407596"/>
          <c:w val="0.90957763577197392"/>
          <c:h val="0.49765296335125253"/>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pattFill prst="dkVert">
                <a:fgClr>
                  <a:schemeClr val="accent3"/>
                </a:fgClr>
                <a:bgClr>
                  <a:srgbClr val="FFC000"/>
                </a:bgClr>
              </a:pattFill>
              <a:ln>
                <a:solidFill>
                  <a:schemeClr val="tx1">
                    <a:lumMod val="65000"/>
                    <a:lumOff val="35000"/>
                  </a:schemeClr>
                </a:solidFill>
              </a:ln>
            </c:spPr>
          </c:dPt>
          <c:dPt>
            <c:idx val="10"/>
            <c:invertIfNegative val="0"/>
            <c:bubble3D val="0"/>
            <c:spPr>
              <a:solidFill>
                <a:schemeClr val="accent2"/>
              </a:solidFill>
              <a:ln>
                <a:solidFill>
                  <a:schemeClr val="tx1">
                    <a:lumMod val="65000"/>
                    <a:lumOff val="35000"/>
                  </a:schemeClr>
                </a:solidFill>
              </a:ln>
            </c:spPr>
          </c:dPt>
          <c:dPt>
            <c:idx val="11"/>
            <c:invertIfNegative val="0"/>
            <c:bubble3D val="0"/>
          </c:dPt>
          <c:dPt>
            <c:idx val="13"/>
            <c:invertIfNegative val="0"/>
            <c:bubble3D val="0"/>
            <c:spPr>
              <a:solidFill>
                <a:schemeClr val="accent2"/>
              </a:solidFill>
              <a:ln>
                <a:solidFill>
                  <a:schemeClr val="tx1">
                    <a:lumMod val="65000"/>
                    <a:lumOff val="35000"/>
                  </a:schemeClr>
                </a:solidFill>
              </a:ln>
            </c:spPr>
          </c:dPt>
          <c:dPt>
            <c:idx val="18"/>
            <c:invertIfNegative val="0"/>
            <c:bubble3D val="0"/>
            <c:spPr>
              <a:solidFill>
                <a:schemeClr val="accent3"/>
              </a:solidFill>
              <a:ln>
                <a:solidFill>
                  <a:schemeClr val="tx1">
                    <a:lumMod val="65000"/>
                    <a:lumOff val="35000"/>
                  </a:schemeClr>
                </a:solidFill>
              </a:ln>
            </c:spPr>
          </c:dPt>
          <c:dPt>
            <c:idx val="19"/>
            <c:invertIfNegative val="0"/>
            <c:bubble3D val="0"/>
            <c:spPr>
              <a:solidFill>
                <a:schemeClr val="accent3"/>
              </a:solidFill>
              <a:ln>
                <a:solidFill>
                  <a:schemeClr val="tx1">
                    <a:lumMod val="65000"/>
                    <a:lumOff val="35000"/>
                  </a:schemeClr>
                </a:solidFill>
              </a:ln>
            </c:spPr>
          </c:dPt>
          <c:dPt>
            <c:idx val="20"/>
            <c:invertIfNegative val="0"/>
            <c:bubble3D val="0"/>
            <c:spPr>
              <a:solidFill>
                <a:schemeClr val="accent3"/>
              </a:solidFill>
              <a:ln>
                <a:solidFill>
                  <a:schemeClr val="tx1">
                    <a:lumMod val="65000"/>
                    <a:lumOff val="35000"/>
                  </a:schemeClr>
                </a:solidFill>
              </a:ln>
            </c:spPr>
          </c:dPt>
          <c:dPt>
            <c:idx val="21"/>
            <c:invertIfNegative val="0"/>
            <c:bubble3D val="0"/>
            <c:spPr>
              <a:solidFill>
                <a:schemeClr val="accent3"/>
              </a:solidFill>
              <a:ln>
                <a:solidFill>
                  <a:schemeClr val="tx1">
                    <a:lumMod val="65000"/>
                    <a:lumOff val="35000"/>
                  </a:schemeClr>
                </a:solidFill>
              </a:ln>
            </c:spPr>
          </c:dPt>
          <c:dPt>
            <c:idx val="22"/>
            <c:invertIfNegative val="0"/>
            <c:bubble3D val="0"/>
            <c:spPr>
              <a:solidFill>
                <a:schemeClr val="accent3"/>
              </a:solidFill>
              <a:ln>
                <a:solidFill>
                  <a:schemeClr val="tx1">
                    <a:lumMod val="65000"/>
                    <a:lumOff val="35000"/>
                  </a:schemeClr>
                </a:solidFill>
              </a:ln>
            </c:spPr>
          </c:dPt>
          <c:dPt>
            <c:idx val="23"/>
            <c:invertIfNegative val="0"/>
            <c:bubble3D val="0"/>
            <c:spPr>
              <a:solidFill>
                <a:schemeClr val="accent3"/>
              </a:solidFill>
              <a:ln>
                <a:solidFill>
                  <a:schemeClr val="tx1">
                    <a:lumMod val="65000"/>
                    <a:lumOff val="35000"/>
                  </a:schemeClr>
                </a:solidFill>
              </a:ln>
            </c:spPr>
          </c:dPt>
          <c:dPt>
            <c:idx val="24"/>
            <c:invertIfNegative val="0"/>
            <c:bubble3D val="0"/>
            <c:spPr>
              <a:solidFill>
                <a:schemeClr val="accent3"/>
              </a:solidFill>
              <a:ln>
                <a:solidFill>
                  <a:schemeClr val="tx1">
                    <a:lumMod val="65000"/>
                    <a:lumOff val="35000"/>
                  </a:schemeClr>
                </a:solidFill>
              </a:ln>
            </c:spPr>
          </c:dPt>
          <c:dLbls>
            <c:txPr>
              <a:bodyPr rot="-5400000" vert="horz"/>
              <a:lstStyle/>
              <a:p>
                <a:pPr>
                  <a:defRPr/>
                </a:pPr>
                <a:endParaRPr lang="de-DE"/>
              </a:p>
            </c:txPr>
            <c:dLblPos val="inEnd"/>
            <c:showLegendKey val="0"/>
            <c:showVal val="1"/>
            <c:showCatName val="0"/>
            <c:showSerName val="0"/>
            <c:showPercent val="0"/>
            <c:showBubbleSize val="0"/>
            <c:showLeaderLines val="0"/>
          </c:dLbls>
          <c:cat>
            <c:multiLvlStrRef>
              <c:f>Daten!$E$22:$AE$24</c:f>
              <c:multiLvlStrCache>
                <c:ptCount val="27"/>
                <c:lvl>
                  <c:pt idx="0">
                    <c:v>Orthographie</c:v>
                  </c:pt>
                  <c:pt idx="1">
                    <c:v>Überschrift</c:v>
                  </c:pt>
                  <c:pt idx="2">
                    <c:v>Wortbedeutung
Theater</c:v>
                  </c:pt>
                  <c:pt idx="3">
                    <c:v>Syntax</c:v>
                  </c:pt>
                  <c:pt idx="4">
                    <c:v>Freilufttheater</c:v>
                  </c:pt>
                  <c:pt idx="5">
                    <c:v>Syntax</c:v>
                  </c:pt>
                  <c:pt idx="6">
                    <c:v>Bühnen-
geschehen</c:v>
                  </c:pt>
                  <c:pt idx="7">
                    <c:v>Syntax</c:v>
                  </c:pt>
                  <c:pt idx="8">
                    <c:v>Zuschauerzahl</c:v>
                  </c:pt>
                  <c:pt idx="9">
                    <c:v>Skizze</c:v>
                  </c:pt>
                  <c:pt idx="10">
                    <c:v>Bauelemente</c:v>
                  </c:pt>
                  <c:pt idx="11">
                    <c:v>Syntax</c:v>
                  </c:pt>
                  <c:pt idx="12">
                    <c:v>Dionysos</c:v>
                  </c:pt>
                  <c:pt idx="13">
                    <c:v>Text-Bild-
Beziehung</c:v>
                  </c:pt>
                  <c:pt idx="14">
                    <c:v>Syntax</c:v>
                  </c:pt>
                  <c:pt idx="15">
                    <c:v>Paraphrase</c:v>
                  </c:pt>
                  <c:pt idx="16">
                    <c:v>Paraphrase</c:v>
                  </c:pt>
                  <c:pt idx="17">
                    <c:v>Paraphrase</c:v>
                  </c:pt>
                  <c:pt idx="18">
                    <c:v>Bedeutungs-
beziehungen</c:v>
                  </c:pt>
                  <c:pt idx="19">
                    <c:v>Bedeutungs-
beziehungen</c:v>
                  </c:pt>
                  <c:pt idx="20">
                    <c:v>Bedeutungs-
beziehungen</c:v>
                  </c:pt>
                  <c:pt idx="21">
                    <c:v>Komparations-
formen</c:v>
                  </c:pt>
                  <c:pt idx="22">
                    <c:v>finite Verbformen</c:v>
                  </c:pt>
                  <c:pt idx="23">
                    <c:v>Tempus</c:v>
                  </c:pt>
                  <c:pt idx="24">
                    <c:v>Tempus-
änderung</c:v>
                  </c:pt>
                  <c:pt idx="25">
                    <c:v>Satzglieder</c:v>
                  </c:pt>
                  <c:pt idx="26">
                    <c:v>Wortarten</c:v>
                  </c:pt>
                </c:lvl>
                <c:lvl>
                  <c:pt idx="1">
                    <c:v>1</c:v>
                  </c:pt>
                  <c:pt idx="2">
                    <c:v>2.1</c:v>
                  </c:pt>
                  <c:pt idx="3">
                    <c:v>2.1</c:v>
                  </c:pt>
                  <c:pt idx="4">
                    <c:v>2.2</c:v>
                  </c:pt>
                  <c:pt idx="5">
                    <c:v>2.2</c:v>
                  </c:pt>
                  <c:pt idx="6">
                    <c:v>2.3</c:v>
                  </c:pt>
                  <c:pt idx="7">
                    <c:v>2.3</c:v>
                  </c:pt>
                  <c:pt idx="8">
                    <c:v>3</c:v>
                  </c:pt>
                  <c:pt idx="9">
                    <c:v>4.1</c:v>
                  </c:pt>
                  <c:pt idx="10">
                    <c:v>4.2</c:v>
                  </c:pt>
                  <c:pt idx="11">
                    <c:v>4.2</c:v>
                  </c:pt>
                  <c:pt idx="12">
                    <c:v>5.1</c:v>
                  </c:pt>
                  <c:pt idx="13">
                    <c:v>5.2</c:v>
                  </c:pt>
                  <c:pt idx="14">
                    <c:v>5.2</c:v>
                  </c:pt>
                  <c:pt idx="15">
                    <c:v>6.1</c:v>
                  </c:pt>
                  <c:pt idx="16">
                    <c:v>6.2</c:v>
                  </c:pt>
                  <c:pt idx="17">
                    <c:v>6.3</c:v>
                  </c:pt>
                  <c:pt idx="18">
                    <c:v>7.1</c:v>
                  </c:pt>
                  <c:pt idx="19">
                    <c:v>7.2</c:v>
                  </c:pt>
                  <c:pt idx="20">
                    <c:v>7.3</c:v>
                  </c:pt>
                  <c:pt idx="21">
                    <c:v>8</c:v>
                  </c:pt>
                  <c:pt idx="22">
                    <c:v>9.1</c:v>
                  </c:pt>
                  <c:pt idx="23">
                    <c:v>9.2</c:v>
                  </c:pt>
                  <c:pt idx="24">
                    <c:v>9.3</c:v>
                  </c:pt>
                  <c:pt idx="25">
                    <c:v>10.1</c:v>
                  </c:pt>
                  <c:pt idx="26">
                    <c:v>10.2</c:v>
                  </c:pt>
                </c:lvl>
                <c:lvl>
                  <c:pt idx="0">
                    <c:v>Teil A</c:v>
                  </c:pt>
                  <c:pt idx="1">
                    <c:v>Teil B</c:v>
                  </c:pt>
                </c:lvl>
              </c:multiLvlStrCache>
            </c:multiLvlStrRef>
          </c:cat>
          <c:val>
            <c:numRef>
              <c:f>Daten!$E$25:$AE$25</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er>
        <c:dLbls>
          <c:showLegendKey val="0"/>
          <c:showVal val="0"/>
          <c:showCatName val="0"/>
          <c:showSerName val="0"/>
          <c:showPercent val="0"/>
          <c:showBubbleSize val="0"/>
        </c:dLbls>
        <c:gapWidth val="50"/>
        <c:axId val="156450816"/>
        <c:axId val="157951104"/>
      </c:barChart>
      <c:catAx>
        <c:axId val="156450816"/>
        <c:scaling>
          <c:orientation val="minMax"/>
        </c:scaling>
        <c:delete val="0"/>
        <c:axPos val="b"/>
        <c:majorTickMark val="out"/>
        <c:minorTickMark val="none"/>
        <c:tickLblPos val="nextTo"/>
        <c:txPr>
          <a:bodyPr/>
          <a:lstStyle/>
          <a:p>
            <a:pPr>
              <a:defRPr sz="800"/>
            </a:pPr>
            <a:endParaRPr lang="de-DE"/>
          </a:p>
        </c:txPr>
        <c:crossAx val="157951104"/>
        <c:crosses val="autoZero"/>
        <c:auto val="1"/>
        <c:lblAlgn val="ctr"/>
        <c:lblOffset val="100"/>
        <c:noMultiLvlLbl val="0"/>
      </c:catAx>
      <c:valAx>
        <c:axId val="157951104"/>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5645081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bg2">
                <a:lumMod val="75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Daten!$E$64</c:f>
              <c:strCache>
                <c:ptCount val="1"/>
                <c:pt idx="0">
                  <c:v>Sachbezogen,
situationsangemessen
und adressatengerecht schreiben</c:v>
                </c:pt>
              </c:strCache>
            </c:strRef>
          </c:cat>
          <c:val>
            <c:numRef>
              <c:f>Daten!$E$118</c:f>
              <c:numCache>
                <c:formatCode>0%</c:formatCode>
                <c:ptCount val="1"/>
                <c:pt idx="0">
                  <c:v>0</c:v>
                </c:pt>
              </c:numCache>
            </c:numRef>
          </c:val>
        </c:ser>
        <c:dLbls>
          <c:showLegendKey val="0"/>
          <c:showVal val="0"/>
          <c:showCatName val="0"/>
          <c:showSerName val="0"/>
          <c:showPercent val="0"/>
          <c:showBubbleSize val="0"/>
        </c:dLbls>
        <c:gapWidth val="500"/>
        <c:axId val="137934720"/>
        <c:axId val="137936256"/>
      </c:barChart>
      <c:catAx>
        <c:axId val="137934720"/>
        <c:scaling>
          <c:orientation val="minMax"/>
        </c:scaling>
        <c:delete val="0"/>
        <c:axPos val="b"/>
        <c:majorTickMark val="out"/>
        <c:minorTickMark val="none"/>
        <c:tickLblPos val="nextTo"/>
        <c:txPr>
          <a:bodyPr/>
          <a:lstStyle/>
          <a:p>
            <a:pPr>
              <a:defRPr sz="1000" b="1"/>
            </a:pPr>
            <a:endParaRPr lang="de-DE"/>
          </a:p>
        </c:txPr>
        <c:crossAx val="137936256"/>
        <c:crosses val="autoZero"/>
        <c:auto val="1"/>
        <c:lblAlgn val="ctr"/>
        <c:lblOffset val="100"/>
        <c:noMultiLvlLbl val="0"/>
      </c:catAx>
      <c:valAx>
        <c:axId val="137936256"/>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3793472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8794753369006"/>
          <c:y val="0.11804909680407596"/>
          <c:w val="0.79970430052832542"/>
          <c:h val="0.72851284048857845"/>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solidFill>
                <a:schemeClr val="accent3"/>
              </a:solidFill>
              <a:ln>
                <a:solidFill>
                  <a:schemeClr val="tx1">
                    <a:lumMod val="65000"/>
                    <a:lumOff val="35000"/>
                  </a:schemeClr>
                </a:solidFill>
              </a:ln>
            </c:spPr>
          </c:dPt>
          <c:dPt>
            <c:idx val="1"/>
            <c:invertIfNegative val="0"/>
            <c:bubble3D val="0"/>
          </c:dPt>
          <c:dPt>
            <c:idx val="2"/>
            <c:invertIfNegative val="0"/>
            <c:bubble3D val="0"/>
            <c:spPr>
              <a:solidFill>
                <a:schemeClr val="accent2"/>
              </a:solidFill>
              <a:ln>
                <a:solidFill>
                  <a:schemeClr val="tx1">
                    <a:lumMod val="65000"/>
                    <a:lumOff val="35000"/>
                  </a:schemeClr>
                </a:solidFill>
              </a:ln>
            </c:spPr>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Daten!$E$32:$G$32</c:f>
              <c:strCache>
                <c:ptCount val="3"/>
                <c:pt idx="0">
                  <c:v>AFB I</c:v>
                </c:pt>
                <c:pt idx="1">
                  <c:v>AFB II</c:v>
                </c:pt>
                <c:pt idx="2">
                  <c:v>AFB III</c:v>
                </c:pt>
              </c:strCache>
            </c:strRef>
          </c:cat>
          <c:val>
            <c:numRef>
              <c:f>Daten!$E$33:$G$33</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70793600"/>
        <c:axId val="170811776"/>
      </c:barChart>
      <c:catAx>
        <c:axId val="170793600"/>
        <c:scaling>
          <c:orientation val="minMax"/>
        </c:scaling>
        <c:delete val="0"/>
        <c:axPos val="b"/>
        <c:majorTickMark val="out"/>
        <c:minorTickMark val="none"/>
        <c:tickLblPos val="nextTo"/>
        <c:txPr>
          <a:bodyPr/>
          <a:lstStyle/>
          <a:p>
            <a:pPr>
              <a:defRPr sz="1000" b="1"/>
            </a:pPr>
            <a:endParaRPr lang="de-DE"/>
          </a:p>
        </c:txPr>
        <c:crossAx val="170811776"/>
        <c:crosses val="autoZero"/>
        <c:auto val="1"/>
        <c:lblAlgn val="ctr"/>
        <c:lblOffset val="100"/>
        <c:noMultiLvlLbl val="0"/>
      </c:catAx>
      <c:valAx>
        <c:axId val="170811776"/>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7079360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5">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Daten!$E$40:$G$40</c:f>
              <c:strCache>
                <c:ptCount val="3"/>
                <c:pt idx="0">
                  <c:v>Grammatische Mittel
kennen und
funktional verwenden</c:v>
                </c:pt>
                <c:pt idx="1">
                  <c:v>Lexikalische Einheiten
kennen und
funktional verwenden</c:v>
                </c:pt>
                <c:pt idx="2">
                  <c:v>Normrichtig
schreiben</c:v>
                </c:pt>
              </c:strCache>
            </c:strRef>
          </c:cat>
          <c:val>
            <c:numRef>
              <c:f>Daten!$E$41:$G$41</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99198976"/>
        <c:axId val="90497792"/>
      </c:barChart>
      <c:catAx>
        <c:axId val="199198976"/>
        <c:scaling>
          <c:orientation val="minMax"/>
        </c:scaling>
        <c:delete val="0"/>
        <c:axPos val="b"/>
        <c:majorTickMark val="out"/>
        <c:minorTickMark val="none"/>
        <c:tickLblPos val="nextTo"/>
        <c:txPr>
          <a:bodyPr/>
          <a:lstStyle/>
          <a:p>
            <a:pPr>
              <a:defRPr sz="1000" b="1"/>
            </a:pPr>
            <a:endParaRPr lang="de-DE"/>
          </a:p>
        </c:txPr>
        <c:crossAx val="90497792"/>
        <c:crosses val="autoZero"/>
        <c:auto val="1"/>
        <c:lblAlgn val="ctr"/>
        <c:lblOffset val="100"/>
        <c:noMultiLvlLbl val="0"/>
      </c:catAx>
      <c:valAx>
        <c:axId val="90497792"/>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9919897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6">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Daten!$E$48:$G$48</c:f>
              <c:strCache>
                <c:ptCount val="3"/>
                <c:pt idx="0">
                  <c:v>Lesetechniken und
Lesestrategien
kennen und nutzen</c:v>
                </c:pt>
                <c:pt idx="1">
                  <c:v>Sachtexte lesen,
verstehen und nutzen</c:v>
                </c:pt>
                <c:pt idx="2">
                  <c:v>Medien
verstehen und nutzen</c:v>
                </c:pt>
              </c:strCache>
            </c:strRef>
          </c:cat>
          <c:val>
            <c:numRef>
              <c:f>Daten!$E$49:$G$49</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91481216"/>
        <c:axId val="91482752"/>
      </c:barChart>
      <c:catAx>
        <c:axId val="91481216"/>
        <c:scaling>
          <c:orientation val="minMax"/>
        </c:scaling>
        <c:delete val="0"/>
        <c:axPos val="b"/>
        <c:majorTickMark val="out"/>
        <c:minorTickMark val="none"/>
        <c:tickLblPos val="nextTo"/>
        <c:txPr>
          <a:bodyPr/>
          <a:lstStyle/>
          <a:p>
            <a:pPr>
              <a:defRPr sz="1000" b="1"/>
            </a:pPr>
            <a:endParaRPr lang="de-DE"/>
          </a:p>
        </c:txPr>
        <c:crossAx val="91482752"/>
        <c:crosses val="autoZero"/>
        <c:auto val="1"/>
        <c:lblAlgn val="ctr"/>
        <c:lblOffset val="100"/>
        <c:noMultiLvlLbl val="0"/>
      </c:catAx>
      <c:valAx>
        <c:axId val="91482752"/>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9148121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bg2">
                <a:lumMod val="75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Daten!$E$64</c:f>
              <c:strCache>
                <c:ptCount val="1"/>
                <c:pt idx="0">
                  <c:v>Sachbezogen,
situationsangemessen
und adressatengerecht schreiben</c:v>
                </c:pt>
              </c:strCache>
            </c:strRef>
          </c:cat>
          <c:val>
            <c:numRef>
              <c:f>Daten!$E$65</c:f>
              <c:numCache>
                <c:formatCode>0%</c:formatCode>
                <c:ptCount val="1"/>
                <c:pt idx="0">
                  <c:v>0</c:v>
                </c:pt>
              </c:numCache>
            </c:numRef>
          </c:val>
        </c:ser>
        <c:dLbls>
          <c:showLegendKey val="0"/>
          <c:showVal val="0"/>
          <c:showCatName val="0"/>
          <c:showSerName val="0"/>
          <c:showPercent val="0"/>
          <c:showBubbleSize val="0"/>
        </c:dLbls>
        <c:gapWidth val="500"/>
        <c:axId val="116239360"/>
        <c:axId val="116257536"/>
      </c:barChart>
      <c:catAx>
        <c:axId val="116239360"/>
        <c:scaling>
          <c:orientation val="minMax"/>
        </c:scaling>
        <c:delete val="0"/>
        <c:axPos val="b"/>
        <c:majorTickMark val="out"/>
        <c:minorTickMark val="none"/>
        <c:tickLblPos val="nextTo"/>
        <c:txPr>
          <a:bodyPr/>
          <a:lstStyle/>
          <a:p>
            <a:pPr>
              <a:defRPr sz="1000" b="1"/>
            </a:pPr>
            <a:endParaRPr lang="de-DE"/>
          </a:p>
        </c:txPr>
        <c:crossAx val="116257536"/>
        <c:crosses val="autoZero"/>
        <c:auto val="1"/>
        <c:lblAlgn val="ctr"/>
        <c:lblOffset val="100"/>
        <c:noMultiLvlLbl val="0"/>
      </c:catAx>
      <c:valAx>
        <c:axId val="116257536"/>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1623936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Daten!$E$20</c:f>
          <c:strCache>
            <c:ptCount val="1"/>
            <c:pt idx="0">
              <c:v>Erfüllung in den Aufgaben</c:v>
            </c:pt>
          </c:strCache>
        </c:strRef>
      </c:tx>
      <c:layout>
        <c:manualLayout>
          <c:xMode val="edge"/>
          <c:yMode val="edge"/>
          <c:x val="0.39656668184142935"/>
          <c:y val="1.1764705882352941E-2"/>
        </c:manualLayout>
      </c:layout>
      <c:overlay val="0"/>
      <c:txPr>
        <a:bodyPr/>
        <a:lstStyle/>
        <a:p>
          <a:pPr>
            <a:defRPr sz="1400"/>
          </a:pPr>
          <a:endParaRPr lang="de-DE"/>
        </a:p>
      </c:txPr>
    </c:title>
    <c:autoTitleDeleted val="0"/>
    <c:plotArea>
      <c:layout>
        <c:manualLayout>
          <c:layoutTarget val="inner"/>
          <c:xMode val="edge"/>
          <c:yMode val="edge"/>
          <c:x val="7.4719294991766286E-2"/>
          <c:y val="0.11804909680407596"/>
          <c:w val="0.90957763577197392"/>
          <c:h val="0.49765296335125253"/>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pattFill prst="dkVert">
                <a:fgClr>
                  <a:schemeClr val="accent3"/>
                </a:fgClr>
                <a:bgClr>
                  <a:srgbClr val="FFC000"/>
                </a:bgClr>
              </a:pattFill>
              <a:ln>
                <a:solidFill>
                  <a:schemeClr val="tx1">
                    <a:lumMod val="65000"/>
                    <a:lumOff val="35000"/>
                  </a:schemeClr>
                </a:solidFill>
              </a:ln>
            </c:spPr>
          </c:dPt>
          <c:dPt>
            <c:idx val="10"/>
            <c:invertIfNegative val="0"/>
            <c:bubble3D val="0"/>
            <c:spPr>
              <a:solidFill>
                <a:schemeClr val="accent2"/>
              </a:solidFill>
              <a:ln>
                <a:solidFill>
                  <a:schemeClr val="tx1">
                    <a:lumMod val="65000"/>
                    <a:lumOff val="35000"/>
                  </a:schemeClr>
                </a:solidFill>
              </a:ln>
            </c:spPr>
          </c:dPt>
          <c:dPt>
            <c:idx val="11"/>
            <c:invertIfNegative val="0"/>
            <c:bubble3D val="0"/>
          </c:dPt>
          <c:dPt>
            <c:idx val="13"/>
            <c:invertIfNegative val="0"/>
            <c:bubble3D val="0"/>
            <c:spPr>
              <a:solidFill>
                <a:schemeClr val="accent2"/>
              </a:solidFill>
              <a:ln>
                <a:solidFill>
                  <a:schemeClr val="tx1">
                    <a:lumMod val="65000"/>
                    <a:lumOff val="35000"/>
                  </a:schemeClr>
                </a:solidFill>
              </a:ln>
            </c:spPr>
          </c:dPt>
          <c:dPt>
            <c:idx val="18"/>
            <c:invertIfNegative val="0"/>
            <c:bubble3D val="0"/>
            <c:spPr>
              <a:solidFill>
                <a:schemeClr val="accent3"/>
              </a:solidFill>
              <a:ln>
                <a:solidFill>
                  <a:schemeClr val="tx1">
                    <a:lumMod val="65000"/>
                    <a:lumOff val="35000"/>
                  </a:schemeClr>
                </a:solidFill>
              </a:ln>
            </c:spPr>
          </c:dPt>
          <c:dPt>
            <c:idx val="19"/>
            <c:invertIfNegative val="0"/>
            <c:bubble3D val="0"/>
            <c:spPr>
              <a:solidFill>
                <a:schemeClr val="accent3"/>
              </a:solidFill>
              <a:ln>
                <a:solidFill>
                  <a:schemeClr val="tx1">
                    <a:lumMod val="65000"/>
                    <a:lumOff val="35000"/>
                  </a:schemeClr>
                </a:solidFill>
              </a:ln>
            </c:spPr>
          </c:dPt>
          <c:dPt>
            <c:idx val="20"/>
            <c:invertIfNegative val="0"/>
            <c:bubble3D val="0"/>
            <c:spPr>
              <a:solidFill>
                <a:schemeClr val="accent3"/>
              </a:solidFill>
              <a:ln>
                <a:solidFill>
                  <a:schemeClr val="tx1">
                    <a:lumMod val="65000"/>
                    <a:lumOff val="35000"/>
                  </a:schemeClr>
                </a:solidFill>
              </a:ln>
            </c:spPr>
          </c:dPt>
          <c:dPt>
            <c:idx val="21"/>
            <c:invertIfNegative val="0"/>
            <c:bubble3D val="0"/>
            <c:spPr>
              <a:solidFill>
                <a:schemeClr val="accent3"/>
              </a:solidFill>
              <a:ln>
                <a:solidFill>
                  <a:schemeClr val="tx1">
                    <a:lumMod val="65000"/>
                    <a:lumOff val="35000"/>
                  </a:schemeClr>
                </a:solidFill>
              </a:ln>
            </c:spPr>
          </c:dPt>
          <c:dPt>
            <c:idx val="22"/>
            <c:invertIfNegative val="0"/>
            <c:bubble3D val="0"/>
            <c:spPr>
              <a:solidFill>
                <a:schemeClr val="accent3"/>
              </a:solidFill>
              <a:ln>
                <a:solidFill>
                  <a:schemeClr val="tx1">
                    <a:lumMod val="65000"/>
                    <a:lumOff val="35000"/>
                  </a:schemeClr>
                </a:solidFill>
              </a:ln>
            </c:spPr>
          </c:dPt>
          <c:dPt>
            <c:idx val="23"/>
            <c:invertIfNegative val="0"/>
            <c:bubble3D val="0"/>
            <c:spPr>
              <a:solidFill>
                <a:schemeClr val="accent3"/>
              </a:solidFill>
              <a:ln>
                <a:solidFill>
                  <a:schemeClr val="tx1">
                    <a:lumMod val="65000"/>
                    <a:lumOff val="35000"/>
                  </a:schemeClr>
                </a:solidFill>
              </a:ln>
            </c:spPr>
          </c:dPt>
          <c:dPt>
            <c:idx val="24"/>
            <c:invertIfNegative val="0"/>
            <c:bubble3D val="0"/>
            <c:spPr>
              <a:solidFill>
                <a:schemeClr val="accent3"/>
              </a:solidFill>
              <a:ln>
                <a:solidFill>
                  <a:schemeClr val="tx1">
                    <a:lumMod val="65000"/>
                    <a:lumOff val="35000"/>
                  </a:schemeClr>
                </a:solidFill>
              </a:ln>
            </c:spPr>
          </c:dPt>
          <c:dLbls>
            <c:txPr>
              <a:bodyPr rot="-5400000" vert="horz"/>
              <a:lstStyle/>
              <a:p>
                <a:pPr>
                  <a:defRPr/>
                </a:pPr>
                <a:endParaRPr lang="de-DE"/>
              </a:p>
            </c:txPr>
            <c:dLblPos val="inEnd"/>
            <c:showLegendKey val="0"/>
            <c:showVal val="1"/>
            <c:showCatName val="0"/>
            <c:showSerName val="0"/>
            <c:showPercent val="0"/>
            <c:showBubbleSize val="0"/>
            <c:showLeaderLines val="0"/>
          </c:dLbls>
          <c:cat>
            <c:multiLvlStrRef>
              <c:f>Daten!$E$22:$AE$24</c:f>
              <c:multiLvlStrCache>
                <c:ptCount val="27"/>
                <c:lvl>
                  <c:pt idx="0">
                    <c:v>Orthographie</c:v>
                  </c:pt>
                  <c:pt idx="1">
                    <c:v>Überschrift</c:v>
                  </c:pt>
                  <c:pt idx="2">
                    <c:v>Wortbedeutung
Theater</c:v>
                  </c:pt>
                  <c:pt idx="3">
                    <c:v>Syntax</c:v>
                  </c:pt>
                  <c:pt idx="4">
                    <c:v>Freilufttheater</c:v>
                  </c:pt>
                  <c:pt idx="5">
                    <c:v>Syntax</c:v>
                  </c:pt>
                  <c:pt idx="6">
                    <c:v>Bühnen-
geschehen</c:v>
                  </c:pt>
                  <c:pt idx="7">
                    <c:v>Syntax</c:v>
                  </c:pt>
                  <c:pt idx="8">
                    <c:v>Zuschauerzahl</c:v>
                  </c:pt>
                  <c:pt idx="9">
                    <c:v>Skizze</c:v>
                  </c:pt>
                  <c:pt idx="10">
                    <c:v>Bauelemente</c:v>
                  </c:pt>
                  <c:pt idx="11">
                    <c:v>Syntax</c:v>
                  </c:pt>
                  <c:pt idx="12">
                    <c:v>Dionysos</c:v>
                  </c:pt>
                  <c:pt idx="13">
                    <c:v>Text-Bild-
Beziehung</c:v>
                  </c:pt>
                  <c:pt idx="14">
                    <c:v>Syntax</c:v>
                  </c:pt>
                  <c:pt idx="15">
                    <c:v>Paraphrase</c:v>
                  </c:pt>
                  <c:pt idx="16">
                    <c:v>Paraphrase</c:v>
                  </c:pt>
                  <c:pt idx="17">
                    <c:v>Paraphrase</c:v>
                  </c:pt>
                  <c:pt idx="18">
                    <c:v>Bedeutungs-
beziehungen</c:v>
                  </c:pt>
                  <c:pt idx="19">
                    <c:v>Bedeutungs-
beziehungen</c:v>
                  </c:pt>
                  <c:pt idx="20">
                    <c:v>Bedeutungs-
beziehungen</c:v>
                  </c:pt>
                  <c:pt idx="21">
                    <c:v>Komparations-
formen</c:v>
                  </c:pt>
                  <c:pt idx="22">
                    <c:v>finite Verbformen</c:v>
                  </c:pt>
                  <c:pt idx="23">
                    <c:v>Tempus</c:v>
                  </c:pt>
                  <c:pt idx="24">
                    <c:v>Tempus-
änderung</c:v>
                  </c:pt>
                  <c:pt idx="25">
                    <c:v>Satzglieder</c:v>
                  </c:pt>
                  <c:pt idx="26">
                    <c:v>Wortarten</c:v>
                  </c:pt>
                </c:lvl>
                <c:lvl>
                  <c:pt idx="1">
                    <c:v>1</c:v>
                  </c:pt>
                  <c:pt idx="2">
                    <c:v>2.1</c:v>
                  </c:pt>
                  <c:pt idx="3">
                    <c:v>2.1</c:v>
                  </c:pt>
                  <c:pt idx="4">
                    <c:v>2.2</c:v>
                  </c:pt>
                  <c:pt idx="5">
                    <c:v>2.2</c:v>
                  </c:pt>
                  <c:pt idx="6">
                    <c:v>2.3</c:v>
                  </c:pt>
                  <c:pt idx="7">
                    <c:v>2.3</c:v>
                  </c:pt>
                  <c:pt idx="8">
                    <c:v>3</c:v>
                  </c:pt>
                  <c:pt idx="9">
                    <c:v>4.1</c:v>
                  </c:pt>
                  <c:pt idx="10">
                    <c:v>4.2</c:v>
                  </c:pt>
                  <c:pt idx="11">
                    <c:v>4.2</c:v>
                  </c:pt>
                  <c:pt idx="12">
                    <c:v>5.1</c:v>
                  </c:pt>
                  <c:pt idx="13">
                    <c:v>5.2</c:v>
                  </c:pt>
                  <c:pt idx="14">
                    <c:v>5.2</c:v>
                  </c:pt>
                  <c:pt idx="15">
                    <c:v>6.1</c:v>
                  </c:pt>
                  <c:pt idx="16">
                    <c:v>6.2</c:v>
                  </c:pt>
                  <c:pt idx="17">
                    <c:v>6.3</c:v>
                  </c:pt>
                  <c:pt idx="18">
                    <c:v>7.1</c:v>
                  </c:pt>
                  <c:pt idx="19">
                    <c:v>7.2</c:v>
                  </c:pt>
                  <c:pt idx="20">
                    <c:v>7.3</c:v>
                  </c:pt>
                  <c:pt idx="21">
                    <c:v>8</c:v>
                  </c:pt>
                  <c:pt idx="22">
                    <c:v>9.1</c:v>
                  </c:pt>
                  <c:pt idx="23">
                    <c:v>9.2</c:v>
                  </c:pt>
                  <c:pt idx="24">
                    <c:v>9.3</c:v>
                  </c:pt>
                  <c:pt idx="25">
                    <c:v>10.1</c:v>
                  </c:pt>
                  <c:pt idx="26">
                    <c:v>10.2</c:v>
                  </c:pt>
                </c:lvl>
                <c:lvl>
                  <c:pt idx="0">
                    <c:v>Teil A</c:v>
                  </c:pt>
                  <c:pt idx="1">
                    <c:v>Teil B</c:v>
                  </c:pt>
                </c:lvl>
              </c:multiLvlStrCache>
            </c:multiLvlStrRef>
          </c:cat>
          <c:val>
            <c:numRef>
              <c:f>Daten!$E$78:$AE$78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er>
        <c:dLbls>
          <c:showLegendKey val="0"/>
          <c:showVal val="0"/>
          <c:showCatName val="0"/>
          <c:showSerName val="0"/>
          <c:showPercent val="0"/>
          <c:showBubbleSize val="0"/>
        </c:dLbls>
        <c:gapWidth val="50"/>
        <c:axId val="134506368"/>
        <c:axId val="134507904"/>
      </c:barChart>
      <c:catAx>
        <c:axId val="134506368"/>
        <c:scaling>
          <c:orientation val="minMax"/>
        </c:scaling>
        <c:delete val="0"/>
        <c:axPos val="b"/>
        <c:majorTickMark val="out"/>
        <c:minorTickMark val="none"/>
        <c:tickLblPos val="nextTo"/>
        <c:txPr>
          <a:bodyPr/>
          <a:lstStyle/>
          <a:p>
            <a:pPr>
              <a:defRPr sz="800"/>
            </a:pPr>
            <a:endParaRPr lang="de-DE"/>
          </a:p>
        </c:txPr>
        <c:crossAx val="134507904"/>
        <c:crosses val="autoZero"/>
        <c:auto val="1"/>
        <c:lblAlgn val="ctr"/>
        <c:lblOffset val="100"/>
        <c:noMultiLvlLbl val="0"/>
      </c:catAx>
      <c:valAx>
        <c:axId val="134507904"/>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3450636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8794753369006"/>
          <c:y val="0.11804909680407596"/>
          <c:w val="0.79970430052832542"/>
          <c:h val="0.72851284048857845"/>
        </c:manualLayout>
      </c:layout>
      <c:barChart>
        <c:barDir val="col"/>
        <c:grouping val="clustered"/>
        <c:varyColors val="0"/>
        <c:ser>
          <c:idx val="0"/>
          <c:order val="0"/>
          <c:spPr>
            <a:solidFill>
              <a:srgbClr val="FFC000"/>
            </a:solidFill>
            <a:ln>
              <a:solidFill>
                <a:schemeClr val="tx1">
                  <a:lumMod val="65000"/>
                  <a:lumOff val="35000"/>
                </a:schemeClr>
              </a:solidFill>
            </a:ln>
          </c:spPr>
          <c:invertIfNegative val="0"/>
          <c:dPt>
            <c:idx val="0"/>
            <c:invertIfNegative val="0"/>
            <c:bubble3D val="0"/>
            <c:spPr>
              <a:solidFill>
                <a:schemeClr val="accent3"/>
              </a:solidFill>
              <a:ln>
                <a:solidFill>
                  <a:schemeClr val="tx1">
                    <a:lumMod val="65000"/>
                    <a:lumOff val="35000"/>
                  </a:schemeClr>
                </a:solidFill>
              </a:ln>
            </c:spPr>
          </c:dPt>
          <c:dPt>
            <c:idx val="1"/>
            <c:invertIfNegative val="0"/>
            <c:bubble3D val="0"/>
          </c:dPt>
          <c:dPt>
            <c:idx val="2"/>
            <c:invertIfNegative val="0"/>
            <c:bubble3D val="0"/>
            <c:spPr>
              <a:solidFill>
                <a:schemeClr val="accent2"/>
              </a:solidFill>
              <a:ln>
                <a:solidFill>
                  <a:schemeClr val="tx1">
                    <a:lumMod val="65000"/>
                    <a:lumOff val="35000"/>
                  </a:schemeClr>
                </a:solidFill>
              </a:ln>
            </c:spPr>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Daten!$E$32:$G$32</c:f>
              <c:strCache>
                <c:ptCount val="3"/>
                <c:pt idx="0">
                  <c:v>AFB I</c:v>
                </c:pt>
                <c:pt idx="1">
                  <c:v>AFB II</c:v>
                </c:pt>
                <c:pt idx="2">
                  <c:v>AFB III</c:v>
                </c:pt>
              </c:strCache>
            </c:strRef>
          </c:cat>
          <c:val>
            <c:numRef>
              <c:f>Daten!$E$86:$G$86</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34533504"/>
        <c:axId val="134535040"/>
      </c:barChart>
      <c:catAx>
        <c:axId val="134533504"/>
        <c:scaling>
          <c:orientation val="minMax"/>
        </c:scaling>
        <c:delete val="0"/>
        <c:axPos val="b"/>
        <c:majorTickMark val="out"/>
        <c:minorTickMark val="none"/>
        <c:tickLblPos val="nextTo"/>
        <c:txPr>
          <a:bodyPr/>
          <a:lstStyle/>
          <a:p>
            <a:pPr>
              <a:defRPr sz="1000" b="1"/>
            </a:pPr>
            <a:endParaRPr lang="de-DE"/>
          </a:p>
        </c:txPr>
        <c:crossAx val="134535040"/>
        <c:crosses val="autoZero"/>
        <c:auto val="1"/>
        <c:lblAlgn val="ctr"/>
        <c:lblOffset val="100"/>
        <c:noMultiLvlLbl val="0"/>
      </c:catAx>
      <c:valAx>
        <c:axId val="134535040"/>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7.1377587437544609E-3"/>
              <c:y val="0.17714466574031187"/>
            </c:manualLayout>
          </c:layout>
          <c:overlay val="0"/>
        </c:title>
        <c:numFmt formatCode="0%" sourceLinked="1"/>
        <c:majorTickMark val="out"/>
        <c:minorTickMark val="none"/>
        <c:tickLblPos val="nextTo"/>
        <c:crossAx val="13453350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5">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Daten!$E$40:$G$40</c:f>
              <c:strCache>
                <c:ptCount val="3"/>
                <c:pt idx="0">
                  <c:v>Grammatische Mittel
kennen und
funktional verwenden</c:v>
                </c:pt>
                <c:pt idx="1">
                  <c:v>Lexikalische Einheiten
kennen und
funktional verwenden</c:v>
                </c:pt>
                <c:pt idx="2">
                  <c:v>Normrichtig
schreiben</c:v>
                </c:pt>
              </c:strCache>
            </c:strRef>
          </c:cat>
          <c:val>
            <c:numRef>
              <c:f>Daten!$E$94:$G$94</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37889664"/>
        <c:axId val="137891200"/>
      </c:barChart>
      <c:catAx>
        <c:axId val="137889664"/>
        <c:scaling>
          <c:orientation val="minMax"/>
        </c:scaling>
        <c:delete val="0"/>
        <c:axPos val="b"/>
        <c:majorTickMark val="out"/>
        <c:minorTickMark val="none"/>
        <c:tickLblPos val="nextTo"/>
        <c:txPr>
          <a:bodyPr/>
          <a:lstStyle/>
          <a:p>
            <a:pPr>
              <a:defRPr sz="1000" b="1"/>
            </a:pPr>
            <a:endParaRPr lang="de-DE"/>
          </a:p>
        </c:txPr>
        <c:crossAx val="137891200"/>
        <c:crosses val="autoZero"/>
        <c:auto val="1"/>
        <c:lblAlgn val="ctr"/>
        <c:lblOffset val="100"/>
        <c:noMultiLvlLbl val="0"/>
      </c:catAx>
      <c:valAx>
        <c:axId val="137891200"/>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3788966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2317049078541"/>
          <c:y val="0.19910433070866143"/>
          <c:w val="0.85353134084045945"/>
          <c:h val="0.57225065616797899"/>
        </c:manualLayout>
      </c:layout>
      <c:barChart>
        <c:barDir val="col"/>
        <c:grouping val="clustered"/>
        <c:varyColors val="0"/>
        <c:ser>
          <c:idx val="0"/>
          <c:order val="0"/>
          <c:spPr>
            <a:solidFill>
              <a:schemeClr val="accent6">
                <a:lumMod val="40000"/>
                <a:lumOff val="60000"/>
              </a:schemeClr>
            </a:solidFill>
            <a:ln>
              <a:solidFill>
                <a:schemeClr val="tx1">
                  <a:lumMod val="65000"/>
                  <a:lumOff val="35000"/>
                </a:schemeClr>
              </a:solidFill>
            </a:ln>
          </c:spPr>
          <c:invertIfNegative val="0"/>
          <c:dPt>
            <c:idx val="0"/>
            <c:invertIfNegative val="0"/>
            <c:bubble3D val="0"/>
          </c:dPt>
          <c:dPt>
            <c:idx val="11"/>
            <c:invertIfNegative val="0"/>
            <c:bubble3D val="0"/>
          </c:dPt>
          <c:dPt>
            <c:idx val="13"/>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Lbls>
            <c:txPr>
              <a:bodyPr rot="-5400000" vert="horz"/>
              <a:lstStyle/>
              <a:p>
                <a:pPr>
                  <a:defRPr/>
                </a:pPr>
                <a:endParaRPr lang="de-DE"/>
              </a:p>
            </c:txPr>
            <c:dLblPos val="inEnd"/>
            <c:showLegendKey val="0"/>
            <c:showVal val="1"/>
            <c:showCatName val="0"/>
            <c:showSerName val="0"/>
            <c:showPercent val="0"/>
            <c:showBubbleSize val="0"/>
            <c:showLeaderLines val="0"/>
          </c:dLbls>
          <c:cat>
            <c:strRef>
              <c:f>Daten!$E$101:$G$101</c:f>
              <c:strCache>
                <c:ptCount val="3"/>
                <c:pt idx="0">
                  <c:v>Lesetechniken und Lesestrategien kennen und nutzen</c:v>
                </c:pt>
                <c:pt idx="1">
                  <c:v>Sachtexte lesen, verstehen und nutzen</c:v>
                </c:pt>
                <c:pt idx="2">
                  <c:v>Medien
verstehen und nutzen</c:v>
                </c:pt>
              </c:strCache>
            </c:strRef>
          </c:cat>
          <c:val>
            <c:numRef>
              <c:f>Daten!$E$102:$G$102</c:f>
              <c:numCache>
                <c:formatCode>0%</c:formatCode>
                <c:ptCount val="3"/>
                <c:pt idx="0">
                  <c:v>0</c:v>
                </c:pt>
                <c:pt idx="1">
                  <c:v>0</c:v>
                </c:pt>
                <c:pt idx="2">
                  <c:v>0</c:v>
                </c:pt>
              </c:numCache>
            </c:numRef>
          </c:val>
        </c:ser>
        <c:dLbls>
          <c:showLegendKey val="0"/>
          <c:showVal val="0"/>
          <c:showCatName val="0"/>
          <c:showSerName val="0"/>
          <c:showPercent val="0"/>
          <c:showBubbleSize val="0"/>
        </c:dLbls>
        <c:gapWidth val="200"/>
        <c:axId val="137924608"/>
        <c:axId val="137926144"/>
      </c:barChart>
      <c:catAx>
        <c:axId val="137924608"/>
        <c:scaling>
          <c:orientation val="minMax"/>
        </c:scaling>
        <c:delete val="0"/>
        <c:axPos val="b"/>
        <c:majorTickMark val="out"/>
        <c:minorTickMark val="none"/>
        <c:tickLblPos val="nextTo"/>
        <c:txPr>
          <a:bodyPr/>
          <a:lstStyle/>
          <a:p>
            <a:pPr>
              <a:defRPr sz="1000" b="1"/>
            </a:pPr>
            <a:endParaRPr lang="de-DE"/>
          </a:p>
        </c:txPr>
        <c:crossAx val="137926144"/>
        <c:crosses val="autoZero"/>
        <c:auto val="1"/>
        <c:lblAlgn val="ctr"/>
        <c:lblOffset val="100"/>
        <c:noMultiLvlLbl val="0"/>
      </c:catAx>
      <c:valAx>
        <c:axId val="137926144"/>
        <c:scaling>
          <c:orientation val="minMax"/>
          <c:max val="1"/>
          <c:min val="0"/>
        </c:scaling>
        <c:delete val="0"/>
        <c:axPos val="l"/>
        <c:majorGridlines/>
        <c:title>
          <c:tx>
            <c:rich>
              <a:bodyPr rot="-5400000" vert="horz"/>
              <a:lstStyle/>
              <a:p>
                <a:pPr>
                  <a:defRPr/>
                </a:pPr>
                <a:r>
                  <a:rPr lang="en-US"/>
                  <a:t>Erfüllungsprozente</a:t>
                </a:r>
              </a:p>
            </c:rich>
          </c:tx>
          <c:layout>
            <c:manualLayout>
              <c:xMode val="edge"/>
              <c:yMode val="edge"/>
              <c:x val="1.4029859170829452E-3"/>
              <c:y val="0.28547801837270342"/>
            </c:manualLayout>
          </c:layout>
          <c:overlay val="0"/>
        </c:title>
        <c:numFmt formatCode="0%" sourceLinked="1"/>
        <c:majorTickMark val="out"/>
        <c:minorTickMark val="none"/>
        <c:tickLblPos val="nextTo"/>
        <c:crossAx val="13792460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12</xdr:col>
      <xdr:colOff>676275</xdr:colOff>
      <xdr:row>19</xdr:row>
      <xdr:rowOff>38100</xdr:rowOff>
    </xdr:to>
    <xdr:graphicFrame macro="">
      <xdr:nvGraphicFramePr>
        <xdr:cNvPr id="4"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99807</xdr:rowOff>
    </xdr:from>
    <xdr:to>
      <xdr:col>5</xdr:col>
      <xdr:colOff>369817</xdr:colOff>
      <xdr:row>30</xdr:row>
      <xdr:rowOff>372718</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157369</xdr:rowOff>
    </xdr:from>
    <xdr:to>
      <xdr:col>6</xdr:col>
      <xdr:colOff>213750</xdr:colOff>
      <xdr:row>65</xdr:row>
      <xdr:rowOff>157369</xdr:rowOff>
    </xdr:to>
    <xdr:graphicFrame macro="">
      <xdr:nvGraphicFramePr>
        <xdr:cNvPr id="7"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347170</xdr:colOff>
      <xdr:row>33</xdr:row>
      <xdr:rowOff>6239</xdr:rowOff>
    </xdr:from>
    <xdr:to>
      <xdr:col>12</xdr:col>
      <xdr:colOff>694270</xdr:colOff>
      <xdr:row>49</xdr:row>
      <xdr:rowOff>3612</xdr:rowOff>
    </xdr:to>
    <xdr:graphicFrame macro="">
      <xdr:nvGraphicFramePr>
        <xdr:cNvPr id="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352753</xdr:colOff>
      <xdr:row>49</xdr:row>
      <xdr:rowOff>149403</xdr:rowOff>
    </xdr:from>
    <xdr:to>
      <xdr:col>12</xdr:col>
      <xdr:colOff>694597</xdr:colOff>
      <xdr:row>65</xdr:row>
      <xdr:rowOff>149403</xdr:rowOff>
    </xdr:to>
    <xdr:graphicFrame macro="">
      <xdr:nvGraphicFramePr>
        <xdr:cNvPr id="10"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63">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AC04A008-D80A-458D-9A7C-2F976F62A7F4}" type="TxLink">
            <a:rPr lang="en-US" sz="1400" b="1" i="0" u="none" strike="noStrike">
              <a:solidFill>
                <a:srgbClr val="000000"/>
              </a:solidFill>
              <a:latin typeface="Calibri"/>
            </a:rPr>
            <a:pPr algn="ctr"/>
            <a:t>Erfüllung im Kompetenzbereich
Sprechen, zuhören und schreiben</a:t>
          </a:fld>
          <a:endParaRPr lang="de-DE" sz="1400" b="1"/>
        </a:p>
      </cdr:txBody>
    </cdr:sp>
  </cdr:relSizeAnchor>
</c:userShapes>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19457" name="Object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1</cdr:x>
      <cdr:y>0.09861</cdr:y>
    </cdr:to>
    <cdr:sp macro="" textlink="Daten!$E$31">
      <cdr:nvSpPr>
        <cdr:cNvPr id="2" name="Textfeld 1"/>
        <cdr:cNvSpPr txBox="1"/>
      </cdr:nvSpPr>
      <cdr:spPr>
        <a:xfrm xmlns:a="http://schemas.openxmlformats.org/drawingml/2006/main">
          <a:off x="0" y="0"/>
          <a:ext cx="3931339" cy="26504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fld id="{77EDB87D-AA99-4C88-A940-21CA0A13602F}" type="TxLink">
            <a:rPr lang="en-US" sz="1400" b="1" i="0" u="none" strike="noStrike">
              <a:solidFill>
                <a:srgbClr val="000000"/>
              </a:solidFill>
              <a:latin typeface="Calibri"/>
            </a:rPr>
            <a:pPr algn="ctr"/>
            <a:t>Erfüllung im Teil B in den Anforderungsbereichen*</a:t>
          </a:fld>
          <a:endParaRPr lang="de-DE" sz="1400" b="1"/>
        </a:p>
      </cdr:txBody>
    </cdr:sp>
  </cdr:relSizeAnchor>
</c:userShapes>
</file>

<file path=xl/drawings/drawing3.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39">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CB9634F-D86E-42CA-A5CC-B8B7919F2C7A}" type="TxLink">
            <a:rPr lang="en-US" sz="1400" b="1" i="0" u="none" strike="noStrike">
              <a:solidFill>
                <a:srgbClr val="000000"/>
              </a:solidFill>
              <a:latin typeface="Calibri"/>
            </a:rPr>
            <a:pPr algn="ctr"/>
            <a:t>Erfüllung im Kompetenzbereich
Sprache und Sprachgebrauch untersuchen</a:t>
          </a:fld>
          <a:endParaRPr lang="de-DE" sz="1400" b="1"/>
        </a:p>
      </cdr:txBody>
    </cdr:sp>
  </cdr:relSizeAnchor>
</c:userShapes>
</file>

<file path=xl/drawings/drawing4.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47">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09EE200-0BA7-4D73-8157-E870E9BE71A3}" type="TxLink">
            <a:rPr lang="en-US" sz="1400" b="1" i="0" u="none" strike="noStrike">
              <a:solidFill>
                <a:srgbClr val="000000"/>
              </a:solidFill>
              <a:latin typeface="Calibri"/>
            </a:rPr>
            <a:pPr algn="ctr"/>
            <a:t>Erfüllung im Kompetenzbereich
Lesen - mit Texten und Medien umgehen</a:t>
          </a:fld>
          <a:endParaRPr lang="de-DE" sz="1400" b="1"/>
        </a:p>
      </cdr:txBody>
    </cdr:sp>
  </cdr:relSizeAnchor>
</c:userShapes>
</file>

<file path=xl/drawings/drawing5.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63">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AC04A008-D80A-458D-9A7C-2F976F62A7F4}" type="TxLink">
            <a:rPr lang="en-US" sz="1400" b="1" i="0" u="none" strike="noStrike">
              <a:solidFill>
                <a:srgbClr val="000000"/>
              </a:solidFill>
              <a:latin typeface="Calibri"/>
            </a:rPr>
            <a:pPr algn="ctr"/>
            <a:t>Erfüllung im Kompetenzbereich
Sprechen, zuhören und schreiben</a:t>
          </a:fld>
          <a:endParaRPr lang="de-DE"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12</xdr:col>
      <xdr:colOff>676275</xdr:colOff>
      <xdr:row>19</xdr:row>
      <xdr:rowOff>38100</xdr:rowOff>
    </xdr:to>
    <xdr:graphicFrame macro="">
      <xdr:nvGraphicFramePr>
        <xdr:cNvPr id="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99807</xdr:rowOff>
    </xdr:from>
    <xdr:to>
      <xdr:col>5</xdr:col>
      <xdr:colOff>369817</xdr:colOff>
      <xdr:row>30</xdr:row>
      <xdr:rowOff>372718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149087</xdr:rowOff>
    </xdr:from>
    <xdr:to>
      <xdr:col>6</xdr:col>
      <xdr:colOff>213750</xdr:colOff>
      <xdr:row>65</xdr:row>
      <xdr:rowOff>149087</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347170</xdr:colOff>
      <xdr:row>33</xdr:row>
      <xdr:rowOff>6239</xdr:rowOff>
    </xdr:from>
    <xdr:to>
      <xdr:col>12</xdr:col>
      <xdr:colOff>694270</xdr:colOff>
      <xdr:row>49</xdr:row>
      <xdr:rowOff>3612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352753</xdr:colOff>
      <xdr:row>49</xdr:row>
      <xdr:rowOff>149403</xdr:rowOff>
    </xdr:from>
    <xdr:to>
      <xdr:col>12</xdr:col>
      <xdr:colOff>694597</xdr:colOff>
      <xdr:row>65</xdr:row>
      <xdr:rowOff>149403</xdr:rowOff>
    </xdr:to>
    <xdr:graphicFrame macro="">
      <xdr:nvGraphicFramePr>
        <xdr:cNvPr id="7"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1</cdr:x>
      <cdr:y>0.09861</cdr:y>
    </cdr:to>
    <cdr:sp macro="" textlink="Daten!$E$31">
      <cdr:nvSpPr>
        <cdr:cNvPr id="2" name="Textfeld 1"/>
        <cdr:cNvSpPr txBox="1"/>
      </cdr:nvSpPr>
      <cdr:spPr>
        <a:xfrm xmlns:a="http://schemas.openxmlformats.org/drawingml/2006/main">
          <a:off x="0" y="0"/>
          <a:ext cx="3931339" cy="26504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fld id="{77EDB87D-AA99-4C88-A940-21CA0A13602F}" type="TxLink">
            <a:rPr lang="en-US" sz="1400" b="1" i="0" u="none" strike="noStrike">
              <a:solidFill>
                <a:srgbClr val="000000"/>
              </a:solidFill>
              <a:latin typeface="Calibri"/>
            </a:rPr>
            <a:pPr algn="ctr"/>
            <a:t>Erfüllung im Teil B in den Anforderungsbereichen*</a:t>
          </a:fld>
          <a:endParaRPr lang="de-DE" sz="1400" b="1"/>
        </a:p>
      </cdr:txBody>
    </cdr:sp>
  </cdr:relSizeAnchor>
</c:userShapes>
</file>

<file path=xl/drawings/drawing8.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39">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CB9634F-D86E-42CA-A5CC-B8B7919F2C7A}" type="TxLink">
            <a:rPr lang="en-US" sz="1400" b="1" i="0" u="none" strike="noStrike">
              <a:solidFill>
                <a:srgbClr val="000000"/>
              </a:solidFill>
              <a:latin typeface="Calibri"/>
            </a:rPr>
            <a:pPr algn="ctr"/>
            <a:t>Erfüllung im Kompetenzbereich
Sprache und Sprachgebrauch untersuchen</a:t>
          </a:fld>
          <a:endParaRPr lang="de-DE" sz="1400" b="1"/>
        </a:p>
      </cdr:txBody>
    </cdr:sp>
  </cdr:relSizeAnchor>
</c:userShapes>
</file>

<file path=xl/drawings/drawing9.xml><?xml version="1.0" encoding="utf-8"?>
<c:userShapes xmlns:c="http://schemas.openxmlformats.org/drawingml/2006/chart">
  <cdr:relSizeAnchor xmlns:cdr="http://schemas.openxmlformats.org/drawingml/2006/chartDrawing">
    <cdr:from>
      <cdr:x>0.11828</cdr:x>
      <cdr:y>0</cdr:y>
    </cdr:from>
    <cdr:to>
      <cdr:x>0.9957</cdr:x>
      <cdr:y>0.1875</cdr:y>
    </cdr:to>
    <cdr:sp macro="" textlink="Daten!$E$47">
      <cdr:nvSpPr>
        <cdr:cNvPr id="2" name="Textfeld 1"/>
        <cdr:cNvSpPr txBox="1"/>
      </cdr:nvSpPr>
      <cdr:spPr>
        <a:xfrm xmlns:a="http://schemas.openxmlformats.org/drawingml/2006/main">
          <a:off x="523875" y="0"/>
          <a:ext cx="3886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109EE200-0BA7-4D73-8157-E870E9BE71A3}" type="TxLink">
            <a:rPr lang="en-US" sz="1400" b="1" i="0" u="none" strike="noStrike">
              <a:solidFill>
                <a:srgbClr val="000000"/>
              </a:solidFill>
              <a:latin typeface="Calibri"/>
            </a:rPr>
            <a:pPr algn="ctr"/>
            <a:t>Erfüllung im Kompetenzbereich
Lesen - mit Texten und Medien umgehen</a:t>
          </a:fld>
          <a:endParaRPr lang="de-DE" sz="1400" b="1"/>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C000"/>
    <pageSetUpPr fitToPage="1"/>
  </sheetPr>
  <dimension ref="A1:AG45"/>
  <sheetViews>
    <sheetView showGridLines="0" workbookViewId="0">
      <selection activeCell="AB12" sqref="AB12"/>
    </sheetView>
  </sheetViews>
  <sheetFormatPr baseColWidth="10" defaultRowHeight="15" x14ac:dyDescent="0.25"/>
  <cols>
    <col min="1" max="1" width="3.5703125" style="11" customWidth="1"/>
    <col min="2" max="2" width="19.140625" style="11" customWidth="1"/>
    <col min="3" max="32" width="4.85546875" style="11" customWidth="1"/>
    <col min="33" max="33" width="2.140625" style="11" customWidth="1"/>
    <col min="34" max="93" width="4.140625" style="11" customWidth="1"/>
    <col min="94" max="16384" width="11.42578125" style="11"/>
  </cols>
  <sheetData>
    <row r="1" spans="1:33" ht="18.75" x14ac:dyDescent="0.3">
      <c r="A1" s="7" t="s">
        <v>250</v>
      </c>
      <c r="B1" s="7"/>
      <c r="C1" s="7"/>
      <c r="D1" s="7"/>
      <c r="E1" s="7"/>
      <c r="F1" s="7"/>
      <c r="G1" s="7"/>
      <c r="H1" s="7"/>
      <c r="I1" s="7"/>
      <c r="J1" s="7"/>
      <c r="K1" s="7"/>
      <c r="L1" s="7"/>
      <c r="M1" s="7"/>
      <c r="N1" s="7"/>
      <c r="O1" s="7"/>
      <c r="AB1" s="272" t="s">
        <v>3</v>
      </c>
      <c r="AC1" s="272"/>
      <c r="AD1" s="272"/>
    </row>
    <row r="2" spans="1:33" ht="15.75" thickBot="1" x14ac:dyDescent="0.3">
      <c r="A2" s="8" t="s">
        <v>18</v>
      </c>
      <c r="AB2" s="106" t="s">
        <v>4</v>
      </c>
      <c r="AC2" s="107" t="s">
        <v>5</v>
      </c>
      <c r="AD2" s="108" t="s">
        <v>6</v>
      </c>
    </row>
    <row r="3" spans="1:33" ht="17.25" thickTop="1" thickBot="1" x14ac:dyDescent="0.3">
      <c r="D3" s="281" t="s">
        <v>13</v>
      </c>
      <c r="E3" s="282"/>
      <c r="F3" s="279"/>
      <c r="G3" s="280"/>
      <c r="L3" s="109" t="s">
        <v>14</v>
      </c>
      <c r="M3" s="110" t="str">
        <f>IF(COUNT(AF10:AF39)=0,"",COUNT(AF10:AF39))</f>
        <v/>
      </c>
    </row>
    <row r="4" spans="1:33" ht="6" customHeight="1" thickTop="1" thickBot="1" x14ac:dyDescent="0.3">
      <c r="D4" s="188"/>
      <c r="E4" s="188"/>
      <c r="F4" s="111"/>
      <c r="G4" s="111"/>
      <c r="L4" s="109"/>
      <c r="M4" s="110"/>
    </row>
    <row r="5" spans="1:33" ht="16.5" customHeight="1" thickBot="1" x14ac:dyDescent="0.3">
      <c r="D5" s="295" t="s">
        <v>81</v>
      </c>
      <c r="E5" s="284" t="s">
        <v>80</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6"/>
      <c r="AE5" s="112"/>
      <c r="AF5" s="113"/>
    </row>
    <row r="6" spans="1:33" x14ac:dyDescent="0.25">
      <c r="D6" s="296"/>
      <c r="E6" s="114">
        <v>1</v>
      </c>
      <c r="F6" s="115" t="s">
        <v>99</v>
      </c>
      <c r="G6" s="116" t="s">
        <v>99</v>
      </c>
      <c r="H6" s="117" t="s">
        <v>100</v>
      </c>
      <c r="I6" s="116" t="s">
        <v>100</v>
      </c>
      <c r="J6" s="117" t="s">
        <v>101</v>
      </c>
      <c r="K6" s="118" t="s">
        <v>101</v>
      </c>
      <c r="L6" s="114" t="s">
        <v>102</v>
      </c>
      <c r="M6" s="119" t="s">
        <v>103</v>
      </c>
      <c r="N6" s="120" t="s">
        <v>104</v>
      </c>
      <c r="O6" s="118" t="s">
        <v>104</v>
      </c>
      <c r="P6" s="119" t="s">
        <v>105</v>
      </c>
      <c r="Q6" s="121" t="s">
        <v>106</v>
      </c>
      <c r="R6" s="122" t="s">
        <v>106</v>
      </c>
      <c r="S6" s="119" t="s">
        <v>107</v>
      </c>
      <c r="T6" s="123" t="s">
        <v>108</v>
      </c>
      <c r="U6" s="122" t="s">
        <v>109</v>
      </c>
      <c r="V6" s="124" t="s">
        <v>110</v>
      </c>
      <c r="W6" s="125" t="s">
        <v>111</v>
      </c>
      <c r="X6" s="126" t="s">
        <v>112</v>
      </c>
      <c r="Y6" s="127" t="s">
        <v>113</v>
      </c>
      <c r="Z6" s="124" t="s">
        <v>114</v>
      </c>
      <c r="AA6" s="125" t="s">
        <v>115</v>
      </c>
      <c r="AB6" s="126" t="s">
        <v>116</v>
      </c>
      <c r="AC6" s="119" t="s">
        <v>117</v>
      </c>
      <c r="AD6" s="122" t="s">
        <v>118</v>
      </c>
      <c r="AE6" s="287" t="s">
        <v>121</v>
      </c>
      <c r="AF6" s="289" t="s">
        <v>2</v>
      </c>
    </row>
    <row r="7" spans="1:33" ht="69" customHeight="1" x14ac:dyDescent="0.25">
      <c r="A7" s="275" t="str">
        <f>IF(COUNTBLANK($C$10:$C$39)&gt;COUNTBLANK($AF$10:$AF$39),"Es ist nicht zu jeder ZKA-Note eine Halbjaresnote eingertagen.","")</f>
        <v/>
      </c>
      <c r="B7" s="275"/>
      <c r="C7" s="276"/>
      <c r="D7" s="128" t="s">
        <v>82</v>
      </c>
      <c r="E7" s="129" t="s">
        <v>83</v>
      </c>
      <c r="F7" s="130" t="s">
        <v>84</v>
      </c>
      <c r="G7" s="131" t="s">
        <v>85</v>
      </c>
      <c r="H7" s="132" t="s">
        <v>86</v>
      </c>
      <c r="I7" s="131" t="s">
        <v>85</v>
      </c>
      <c r="J7" s="132" t="s">
        <v>87</v>
      </c>
      <c r="K7" s="133" t="s">
        <v>85</v>
      </c>
      <c r="L7" s="134" t="s">
        <v>88</v>
      </c>
      <c r="M7" s="135" t="s">
        <v>89</v>
      </c>
      <c r="N7" s="132" t="s">
        <v>90</v>
      </c>
      <c r="O7" s="133" t="s">
        <v>85</v>
      </c>
      <c r="P7" s="135" t="s">
        <v>91</v>
      </c>
      <c r="Q7" s="136" t="s">
        <v>92</v>
      </c>
      <c r="R7" s="137" t="s">
        <v>85</v>
      </c>
      <c r="S7" s="135" t="s">
        <v>93</v>
      </c>
      <c r="T7" s="136" t="s">
        <v>93</v>
      </c>
      <c r="U7" s="137" t="s">
        <v>93</v>
      </c>
      <c r="V7" s="135" t="s">
        <v>119</v>
      </c>
      <c r="W7" s="136" t="s">
        <v>119</v>
      </c>
      <c r="X7" s="137" t="s">
        <v>119</v>
      </c>
      <c r="Y7" s="138" t="s">
        <v>120</v>
      </c>
      <c r="Z7" s="135" t="s">
        <v>94</v>
      </c>
      <c r="AA7" s="136" t="s">
        <v>95</v>
      </c>
      <c r="AB7" s="137" t="s">
        <v>96</v>
      </c>
      <c r="AC7" s="135" t="s">
        <v>97</v>
      </c>
      <c r="AD7" s="137" t="s">
        <v>98</v>
      </c>
      <c r="AE7" s="287"/>
      <c r="AF7" s="289"/>
    </row>
    <row r="8" spans="1:33" s="139" customFormat="1" ht="12.95" customHeight="1" thickBot="1" x14ac:dyDescent="0.25">
      <c r="A8" s="276"/>
      <c r="B8" s="276"/>
      <c r="C8" s="276"/>
      <c r="D8" s="292" t="s">
        <v>9</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4"/>
      <c r="AE8" s="288"/>
      <c r="AF8" s="289"/>
    </row>
    <row r="9" spans="1:33" ht="15" customHeight="1" thickBot="1" x14ac:dyDescent="0.3">
      <c r="A9" s="140" t="s">
        <v>7</v>
      </c>
      <c r="B9" s="141" t="s">
        <v>8</v>
      </c>
      <c r="C9" s="142" t="s">
        <v>10</v>
      </c>
      <c r="D9" s="143">
        <v>10</v>
      </c>
      <c r="E9" s="144">
        <v>1</v>
      </c>
      <c r="F9" s="145">
        <v>2</v>
      </c>
      <c r="G9" s="146">
        <v>1</v>
      </c>
      <c r="H9" s="147">
        <v>1</v>
      </c>
      <c r="I9" s="146">
        <v>1</v>
      </c>
      <c r="J9" s="147">
        <v>2</v>
      </c>
      <c r="K9" s="148">
        <v>1</v>
      </c>
      <c r="L9" s="144">
        <v>1</v>
      </c>
      <c r="M9" s="149">
        <v>3</v>
      </c>
      <c r="N9" s="147">
        <v>5</v>
      </c>
      <c r="O9" s="148">
        <v>3</v>
      </c>
      <c r="P9" s="149">
        <v>1</v>
      </c>
      <c r="Q9" s="150">
        <v>1</v>
      </c>
      <c r="R9" s="151">
        <v>1</v>
      </c>
      <c r="S9" s="149">
        <v>1</v>
      </c>
      <c r="T9" s="150">
        <v>1</v>
      </c>
      <c r="U9" s="151">
        <v>1</v>
      </c>
      <c r="V9" s="149">
        <v>1</v>
      </c>
      <c r="W9" s="150">
        <v>1</v>
      </c>
      <c r="X9" s="151">
        <v>1</v>
      </c>
      <c r="Y9" s="152">
        <v>3</v>
      </c>
      <c r="Z9" s="149">
        <v>2</v>
      </c>
      <c r="AA9" s="150">
        <v>1</v>
      </c>
      <c r="AB9" s="151">
        <v>2</v>
      </c>
      <c r="AC9" s="149">
        <v>9</v>
      </c>
      <c r="AD9" s="151">
        <v>5</v>
      </c>
      <c r="AE9" s="153">
        <f>SUM(D9:AD9)</f>
        <v>62</v>
      </c>
      <c r="AF9" s="154"/>
      <c r="AG9" s="155"/>
    </row>
    <row r="10" spans="1:33" ht="12.95" customHeight="1" thickTop="1" x14ac:dyDescent="0.25">
      <c r="A10" s="189">
        <v>1</v>
      </c>
      <c r="B10" s="190"/>
      <c r="C10" s="191"/>
      <c r="D10" s="192"/>
      <c r="E10" s="193"/>
      <c r="F10" s="194"/>
      <c r="G10" s="195"/>
      <c r="H10" s="196"/>
      <c r="I10" s="195"/>
      <c r="J10" s="196"/>
      <c r="K10" s="197"/>
      <c r="L10" s="193"/>
      <c r="M10" s="198"/>
      <c r="N10" s="196"/>
      <c r="O10" s="197"/>
      <c r="P10" s="198"/>
      <c r="Q10" s="199"/>
      <c r="R10" s="200"/>
      <c r="S10" s="198"/>
      <c r="T10" s="199"/>
      <c r="U10" s="200"/>
      <c r="V10" s="198"/>
      <c r="W10" s="199"/>
      <c r="X10" s="200"/>
      <c r="Y10" s="201"/>
      <c r="Z10" s="198"/>
      <c r="AA10" s="199"/>
      <c r="AB10" s="200"/>
      <c r="AC10" s="198"/>
      <c r="AD10" s="202"/>
      <c r="AE10" s="156" t="str">
        <f>IF(COUNTBLANK(D10:AD10)=27,"",SUM(D10:AD10))</f>
        <v/>
      </c>
      <c r="AF10" s="157" t="str">
        <f>IF(ISERROR(VLOOKUP(AE10,Daten!$C$8:$D$13,2,1)),"",VLOOKUP(AE10,Daten!$C$8:$D$13,2,1))</f>
        <v/>
      </c>
    </row>
    <row r="11" spans="1:33" ht="12.95" customHeight="1" x14ac:dyDescent="0.25">
      <c r="A11" s="203">
        <v>2</v>
      </c>
      <c r="B11" s="204"/>
      <c r="C11" s="205"/>
      <c r="D11" s="206"/>
      <c r="E11" s="207"/>
      <c r="F11" s="208"/>
      <c r="G11" s="209"/>
      <c r="H11" s="210"/>
      <c r="I11" s="209"/>
      <c r="J11" s="210"/>
      <c r="K11" s="211"/>
      <c r="L11" s="207"/>
      <c r="M11" s="212"/>
      <c r="N11" s="210"/>
      <c r="O11" s="211"/>
      <c r="P11" s="212"/>
      <c r="Q11" s="213"/>
      <c r="R11" s="214"/>
      <c r="S11" s="212"/>
      <c r="T11" s="213"/>
      <c r="U11" s="214"/>
      <c r="V11" s="212"/>
      <c r="W11" s="213"/>
      <c r="X11" s="214"/>
      <c r="Y11" s="215"/>
      <c r="Z11" s="212"/>
      <c r="AA11" s="213"/>
      <c r="AB11" s="214"/>
      <c r="AC11" s="212"/>
      <c r="AD11" s="216"/>
      <c r="AE11" s="156" t="str">
        <f t="shared" ref="AE11:AE39" si="0">IF(COUNTBLANK(D11:AD11)=27,"",SUM(D11:AD11))</f>
        <v/>
      </c>
      <c r="AF11" s="157" t="str">
        <f>IF(ISERROR(VLOOKUP(AE11,Daten!$C$8:$D$13,2,1)),"",VLOOKUP(AE11,Daten!$C$8:$D$13,2,1))</f>
        <v/>
      </c>
    </row>
    <row r="12" spans="1:33" ht="12.95" customHeight="1" x14ac:dyDescent="0.25">
      <c r="A12" s="203">
        <v>3</v>
      </c>
      <c r="B12" s="204"/>
      <c r="C12" s="205"/>
      <c r="D12" s="206"/>
      <c r="E12" s="207"/>
      <c r="F12" s="208"/>
      <c r="G12" s="209"/>
      <c r="H12" s="210"/>
      <c r="I12" s="209"/>
      <c r="J12" s="210"/>
      <c r="K12" s="211"/>
      <c r="L12" s="207"/>
      <c r="M12" s="212"/>
      <c r="N12" s="210"/>
      <c r="O12" s="211"/>
      <c r="P12" s="212"/>
      <c r="Q12" s="213"/>
      <c r="R12" s="214"/>
      <c r="S12" s="212"/>
      <c r="T12" s="213"/>
      <c r="U12" s="214"/>
      <c r="V12" s="212"/>
      <c r="W12" s="213"/>
      <c r="X12" s="214"/>
      <c r="Y12" s="215"/>
      <c r="Z12" s="212"/>
      <c r="AA12" s="213"/>
      <c r="AB12" s="214"/>
      <c r="AC12" s="212"/>
      <c r="AD12" s="216"/>
      <c r="AE12" s="158" t="str">
        <f t="shared" si="0"/>
        <v/>
      </c>
      <c r="AF12" s="159" t="str">
        <f>IF(ISERROR(VLOOKUP(AE12,Daten!$C$8:$D$13,2,1)),"",VLOOKUP(AE12,Daten!$C$8:$D$13,2,1))</f>
        <v/>
      </c>
    </row>
    <row r="13" spans="1:33" ht="12.95" customHeight="1" x14ac:dyDescent="0.25">
      <c r="A13" s="203">
        <v>4</v>
      </c>
      <c r="B13" s="204"/>
      <c r="C13" s="205"/>
      <c r="D13" s="206"/>
      <c r="E13" s="207"/>
      <c r="F13" s="208"/>
      <c r="G13" s="209"/>
      <c r="H13" s="210"/>
      <c r="I13" s="209"/>
      <c r="J13" s="210"/>
      <c r="K13" s="211"/>
      <c r="L13" s="207"/>
      <c r="M13" s="212"/>
      <c r="N13" s="210"/>
      <c r="O13" s="211"/>
      <c r="P13" s="212"/>
      <c r="Q13" s="213"/>
      <c r="R13" s="214"/>
      <c r="S13" s="212"/>
      <c r="T13" s="213"/>
      <c r="U13" s="214"/>
      <c r="V13" s="212"/>
      <c r="W13" s="213"/>
      <c r="X13" s="214"/>
      <c r="Y13" s="215"/>
      <c r="Z13" s="212"/>
      <c r="AA13" s="213"/>
      <c r="AB13" s="214"/>
      <c r="AC13" s="212"/>
      <c r="AD13" s="216"/>
      <c r="AE13" s="158" t="str">
        <f t="shared" si="0"/>
        <v/>
      </c>
      <c r="AF13" s="159" t="str">
        <f>IF(ISERROR(VLOOKUP(AE13,Daten!$C$8:$D$13,2,1)),"",VLOOKUP(AE13,Daten!$C$8:$D$13,2,1))</f>
        <v/>
      </c>
    </row>
    <row r="14" spans="1:33" ht="12.95" customHeight="1" x14ac:dyDescent="0.25">
      <c r="A14" s="217">
        <v>5</v>
      </c>
      <c r="B14" s="218"/>
      <c r="C14" s="219"/>
      <c r="D14" s="220"/>
      <c r="E14" s="221"/>
      <c r="F14" s="222"/>
      <c r="G14" s="223"/>
      <c r="H14" s="224"/>
      <c r="I14" s="223"/>
      <c r="J14" s="224"/>
      <c r="K14" s="225"/>
      <c r="L14" s="221"/>
      <c r="M14" s="226"/>
      <c r="N14" s="224"/>
      <c r="O14" s="225"/>
      <c r="P14" s="226"/>
      <c r="Q14" s="227"/>
      <c r="R14" s="228"/>
      <c r="S14" s="226"/>
      <c r="T14" s="227"/>
      <c r="U14" s="228"/>
      <c r="V14" s="226"/>
      <c r="W14" s="227"/>
      <c r="X14" s="228"/>
      <c r="Y14" s="229"/>
      <c r="Z14" s="226"/>
      <c r="AA14" s="227"/>
      <c r="AB14" s="228"/>
      <c r="AC14" s="226"/>
      <c r="AD14" s="230"/>
      <c r="AE14" s="160" t="str">
        <f t="shared" si="0"/>
        <v/>
      </c>
      <c r="AF14" s="161" t="str">
        <f>IF(ISERROR(VLOOKUP(AE14,Daten!$C$8:$D$13,2,1)),"",VLOOKUP(AE14,Daten!$C$8:$D$13,2,1))</f>
        <v/>
      </c>
    </row>
    <row r="15" spans="1:33" ht="12.95" customHeight="1" x14ac:dyDescent="0.25">
      <c r="A15" s="189">
        <v>6</v>
      </c>
      <c r="B15" s="231"/>
      <c r="C15" s="232"/>
      <c r="D15" s="233"/>
      <c r="E15" s="234"/>
      <c r="F15" s="235"/>
      <c r="G15" s="236"/>
      <c r="H15" s="237"/>
      <c r="I15" s="236"/>
      <c r="J15" s="237"/>
      <c r="K15" s="238"/>
      <c r="L15" s="234"/>
      <c r="M15" s="239"/>
      <c r="N15" s="237"/>
      <c r="O15" s="238"/>
      <c r="P15" s="239"/>
      <c r="Q15" s="240"/>
      <c r="R15" s="241"/>
      <c r="S15" s="239"/>
      <c r="T15" s="240"/>
      <c r="U15" s="241"/>
      <c r="V15" s="239"/>
      <c r="W15" s="240"/>
      <c r="X15" s="241"/>
      <c r="Y15" s="242"/>
      <c r="Z15" s="239"/>
      <c r="AA15" s="240"/>
      <c r="AB15" s="241"/>
      <c r="AC15" s="239"/>
      <c r="AD15" s="243"/>
      <c r="AE15" s="156" t="str">
        <f t="shared" si="0"/>
        <v/>
      </c>
      <c r="AF15" s="157" t="str">
        <f>IF(ISERROR(VLOOKUP(AE15,Daten!$C$8:$D$13,2,1)),"",VLOOKUP(AE15,Daten!$C$8:$D$13,2,1))</f>
        <v/>
      </c>
    </row>
    <row r="16" spans="1:33" ht="12.95" customHeight="1" x14ac:dyDescent="0.25">
      <c r="A16" s="203">
        <v>7</v>
      </c>
      <c r="B16" s="204"/>
      <c r="C16" s="205"/>
      <c r="D16" s="206"/>
      <c r="E16" s="207"/>
      <c r="F16" s="208"/>
      <c r="G16" s="209"/>
      <c r="H16" s="210"/>
      <c r="I16" s="209"/>
      <c r="J16" s="210"/>
      <c r="K16" s="211"/>
      <c r="L16" s="207"/>
      <c r="M16" s="212"/>
      <c r="N16" s="210"/>
      <c r="O16" s="211"/>
      <c r="P16" s="212"/>
      <c r="Q16" s="213"/>
      <c r="R16" s="214"/>
      <c r="S16" s="212"/>
      <c r="T16" s="213"/>
      <c r="U16" s="214"/>
      <c r="V16" s="212"/>
      <c r="W16" s="213"/>
      <c r="X16" s="214"/>
      <c r="Y16" s="215"/>
      <c r="Z16" s="212"/>
      <c r="AA16" s="213"/>
      <c r="AB16" s="214"/>
      <c r="AC16" s="212"/>
      <c r="AD16" s="216"/>
      <c r="AE16" s="158" t="str">
        <f t="shared" si="0"/>
        <v/>
      </c>
      <c r="AF16" s="159" t="str">
        <f>IF(ISERROR(VLOOKUP(AE16,Daten!$C$8:$D$13,2,1)),"",VLOOKUP(AE16,Daten!$C$8:$D$13,2,1))</f>
        <v/>
      </c>
    </row>
    <row r="17" spans="1:32" ht="12.95" customHeight="1" x14ac:dyDescent="0.25">
      <c r="A17" s="203">
        <v>8</v>
      </c>
      <c r="B17" s="204"/>
      <c r="C17" s="205"/>
      <c r="D17" s="206"/>
      <c r="E17" s="207"/>
      <c r="F17" s="208"/>
      <c r="G17" s="209"/>
      <c r="H17" s="210"/>
      <c r="I17" s="209"/>
      <c r="J17" s="210"/>
      <c r="K17" s="211"/>
      <c r="L17" s="207"/>
      <c r="M17" s="212"/>
      <c r="N17" s="210"/>
      <c r="O17" s="211"/>
      <c r="P17" s="212"/>
      <c r="Q17" s="213"/>
      <c r="R17" s="214"/>
      <c r="S17" s="212"/>
      <c r="T17" s="213"/>
      <c r="U17" s="214"/>
      <c r="V17" s="212"/>
      <c r="W17" s="213"/>
      <c r="X17" s="214"/>
      <c r="Y17" s="215"/>
      <c r="Z17" s="212"/>
      <c r="AA17" s="213"/>
      <c r="AB17" s="214"/>
      <c r="AC17" s="212"/>
      <c r="AD17" s="216"/>
      <c r="AE17" s="158" t="str">
        <f t="shared" si="0"/>
        <v/>
      </c>
      <c r="AF17" s="159" t="str">
        <f>IF(ISERROR(VLOOKUP(AE17,Daten!$C$8:$D$13,2,1)),"",VLOOKUP(AE17,Daten!$C$8:$D$13,2,1))</f>
        <v/>
      </c>
    </row>
    <row r="18" spans="1:32" ht="12.95" customHeight="1" x14ac:dyDescent="0.25">
      <c r="A18" s="203">
        <v>9</v>
      </c>
      <c r="B18" s="204"/>
      <c r="C18" s="205"/>
      <c r="D18" s="206"/>
      <c r="E18" s="207"/>
      <c r="F18" s="208"/>
      <c r="G18" s="209"/>
      <c r="H18" s="210"/>
      <c r="I18" s="209"/>
      <c r="J18" s="210"/>
      <c r="K18" s="211"/>
      <c r="L18" s="207"/>
      <c r="M18" s="212"/>
      <c r="N18" s="210"/>
      <c r="O18" s="211"/>
      <c r="P18" s="212"/>
      <c r="Q18" s="213"/>
      <c r="R18" s="214"/>
      <c r="S18" s="212"/>
      <c r="T18" s="213"/>
      <c r="U18" s="214"/>
      <c r="V18" s="212"/>
      <c r="W18" s="213"/>
      <c r="X18" s="214"/>
      <c r="Y18" s="215"/>
      <c r="Z18" s="212"/>
      <c r="AA18" s="213"/>
      <c r="AB18" s="214"/>
      <c r="AC18" s="212"/>
      <c r="AD18" s="216"/>
      <c r="AE18" s="158" t="str">
        <f t="shared" si="0"/>
        <v/>
      </c>
      <c r="AF18" s="159" t="str">
        <f>IF(ISERROR(VLOOKUP(AE18,Daten!$C$8:$D$13,2,1)),"",VLOOKUP(AE18,Daten!$C$8:$D$13,2,1))</f>
        <v/>
      </c>
    </row>
    <row r="19" spans="1:32" ht="12.95" customHeight="1" x14ac:dyDescent="0.25">
      <c r="A19" s="217">
        <v>10</v>
      </c>
      <c r="B19" s="218"/>
      <c r="C19" s="219"/>
      <c r="D19" s="220"/>
      <c r="E19" s="221"/>
      <c r="F19" s="222"/>
      <c r="G19" s="223"/>
      <c r="H19" s="224"/>
      <c r="I19" s="223"/>
      <c r="J19" s="224"/>
      <c r="K19" s="225"/>
      <c r="L19" s="221"/>
      <c r="M19" s="226"/>
      <c r="N19" s="224"/>
      <c r="O19" s="225"/>
      <c r="P19" s="226"/>
      <c r="Q19" s="227"/>
      <c r="R19" s="228"/>
      <c r="S19" s="226"/>
      <c r="T19" s="227"/>
      <c r="U19" s="228"/>
      <c r="V19" s="226"/>
      <c r="W19" s="227"/>
      <c r="X19" s="228"/>
      <c r="Y19" s="229"/>
      <c r="Z19" s="226"/>
      <c r="AA19" s="227"/>
      <c r="AB19" s="228"/>
      <c r="AC19" s="226"/>
      <c r="AD19" s="230"/>
      <c r="AE19" s="160" t="str">
        <f t="shared" si="0"/>
        <v/>
      </c>
      <c r="AF19" s="161" t="str">
        <f>IF(ISERROR(VLOOKUP(AE19,Daten!$C$8:$D$13,2,1)),"",VLOOKUP(AE19,Daten!$C$8:$D$13,2,1))</f>
        <v/>
      </c>
    </row>
    <row r="20" spans="1:32" ht="12.95" customHeight="1" x14ac:dyDescent="0.25">
      <c r="A20" s="189">
        <v>11</v>
      </c>
      <c r="B20" s="231"/>
      <c r="C20" s="232"/>
      <c r="D20" s="233"/>
      <c r="E20" s="234"/>
      <c r="F20" s="235"/>
      <c r="G20" s="236"/>
      <c r="H20" s="237"/>
      <c r="I20" s="236"/>
      <c r="J20" s="237"/>
      <c r="K20" s="238"/>
      <c r="L20" s="234"/>
      <c r="M20" s="239"/>
      <c r="N20" s="237"/>
      <c r="O20" s="238"/>
      <c r="P20" s="239"/>
      <c r="Q20" s="240"/>
      <c r="R20" s="241"/>
      <c r="S20" s="239"/>
      <c r="T20" s="240"/>
      <c r="U20" s="241"/>
      <c r="V20" s="239"/>
      <c r="W20" s="240"/>
      <c r="X20" s="241"/>
      <c r="Y20" s="242"/>
      <c r="Z20" s="239"/>
      <c r="AA20" s="240"/>
      <c r="AB20" s="241"/>
      <c r="AC20" s="239"/>
      <c r="AD20" s="243"/>
      <c r="AE20" s="156" t="str">
        <f t="shared" si="0"/>
        <v/>
      </c>
      <c r="AF20" s="157" t="str">
        <f>IF(ISERROR(VLOOKUP(AE20,Daten!$C$8:$D$13,2,1)),"",VLOOKUP(AE20,Daten!$C$8:$D$13,2,1))</f>
        <v/>
      </c>
    </row>
    <row r="21" spans="1:32" ht="12.95" customHeight="1" x14ac:dyDescent="0.25">
      <c r="A21" s="203">
        <v>12</v>
      </c>
      <c r="B21" s="204"/>
      <c r="C21" s="205"/>
      <c r="D21" s="206"/>
      <c r="E21" s="207"/>
      <c r="F21" s="208"/>
      <c r="G21" s="209"/>
      <c r="H21" s="210"/>
      <c r="I21" s="209"/>
      <c r="J21" s="210"/>
      <c r="K21" s="211"/>
      <c r="L21" s="207"/>
      <c r="M21" s="212"/>
      <c r="N21" s="210"/>
      <c r="O21" s="211"/>
      <c r="P21" s="212"/>
      <c r="Q21" s="213"/>
      <c r="R21" s="214"/>
      <c r="S21" s="212"/>
      <c r="T21" s="213"/>
      <c r="U21" s="214"/>
      <c r="V21" s="212"/>
      <c r="W21" s="213"/>
      <c r="X21" s="214"/>
      <c r="Y21" s="215"/>
      <c r="Z21" s="212"/>
      <c r="AA21" s="213"/>
      <c r="AB21" s="214"/>
      <c r="AC21" s="212"/>
      <c r="AD21" s="216"/>
      <c r="AE21" s="158" t="str">
        <f t="shared" si="0"/>
        <v/>
      </c>
      <c r="AF21" s="159" t="str">
        <f>IF(ISERROR(VLOOKUP(AE21,Daten!$C$8:$D$13,2,1)),"",VLOOKUP(AE21,Daten!$C$8:$D$13,2,1))</f>
        <v/>
      </c>
    </row>
    <row r="22" spans="1:32" ht="12.95" customHeight="1" x14ac:dyDescent="0.25">
      <c r="A22" s="203">
        <v>13</v>
      </c>
      <c r="B22" s="204"/>
      <c r="C22" s="205"/>
      <c r="D22" s="206"/>
      <c r="E22" s="207"/>
      <c r="F22" s="208"/>
      <c r="G22" s="209"/>
      <c r="H22" s="210"/>
      <c r="I22" s="209"/>
      <c r="J22" s="210"/>
      <c r="K22" s="211"/>
      <c r="L22" s="207"/>
      <c r="M22" s="212"/>
      <c r="N22" s="210"/>
      <c r="O22" s="211"/>
      <c r="P22" s="212"/>
      <c r="Q22" s="213"/>
      <c r="R22" s="214"/>
      <c r="S22" s="212"/>
      <c r="T22" s="213"/>
      <c r="U22" s="214"/>
      <c r="V22" s="212"/>
      <c r="W22" s="213"/>
      <c r="X22" s="214"/>
      <c r="Y22" s="215"/>
      <c r="Z22" s="212"/>
      <c r="AA22" s="213"/>
      <c r="AB22" s="214"/>
      <c r="AC22" s="212"/>
      <c r="AD22" s="216"/>
      <c r="AE22" s="158" t="str">
        <f t="shared" si="0"/>
        <v/>
      </c>
      <c r="AF22" s="159" t="str">
        <f>IF(ISERROR(VLOOKUP(AE22,Daten!$C$8:$D$13,2,1)),"",VLOOKUP(AE22,Daten!$C$8:$D$13,2,1))</f>
        <v/>
      </c>
    </row>
    <row r="23" spans="1:32" ht="12.95" customHeight="1" x14ac:dyDescent="0.25">
      <c r="A23" s="203">
        <v>14</v>
      </c>
      <c r="B23" s="204"/>
      <c r="C23" s="205"/>
      <c r="D23" s="206"/>
      <c r="E23" s="207"/>
      <c r="F23" s="208"/>
      <c r="G23" s="209"/>
      <c r="H23" s="210"/>
      <c r="I23" s="209"/>
      <c r="J23" s="210"/>
      <c r="K23" s="211"/>
      <c r="L23" s="207"/>
      <c r="M23" s="212"/>
      <c r="N23" s="210"/>
      <c r="O23" s="211"/>
      <c r="P23" s="212"/>
      <c r="Q23" s="213"/>
      <c r="R23" s="214"/>
      <c r="S23" s="212"/>
      <c r="T23" s="213"/>
      <c r="U23" s="214"/>
      <c r="V23" s="212"/>
      <c r="W23" s="213"/>
      <c r="X23" s="214"/>
      <c r="Y23" s="215"/>
      <c r="Z23" s="212"/>
      <c r="AA23" s="213"/>
      <c r="AB23" s="214"/>
      <c r="AC23" s="212"/>
      <c r="AD23" s="216"/>
      <c r="AE23" s="158" t="str">
        <f t="shared" si="0"/>
        <v/>
      </c>
      <c r="AF23" s="159" t="str">
        <f>IF(ISERROR(VLOOKUP(AE23,Daten!$C$8:$D$13,2,1)),"",VLOOKUP(AE23,Daten!$C$8:$D$13,2,1))</f>
        <v/>
      </c>
    </row>
    <row r="24" spans="1:32" ht="12.95" customHeight="1" x14ac:dyDescent="0.25">
      <c r="A24" s="217">
        <v>15</v>
      </c>
      <c r="B24" s="218"/>
      <c r="C24" s="219"/>
      <c r="D24" s="220"/>
      <c r="E24" s="221"/>
      <c r="F24" s="222"/>
      <c r="G24" s="223"/>
      <c r="H24" s="224"/>
      <c r="I24" s="223"/>
      <c r="J24" s="224"/>
      <c r="K24" s="225"/>
      <c r="L24" s="221"/>
      <c r="M24" s="226"/>
      <c r="N24" s="224"/>
      <c r="O24" s="225"/>
      <c r="P24" s="226"/>
      <c r="Q24" s="227"/>
      <c r="R24" s="228"/>
      <c r="S24" s="226"/>
      <c r="T24" s="227"/>
      <c r="U24" s="228"/>
      <c r="V24" s="226"/>
      <c r="W24" s="227"/>
      <c r="X24" s="228"/>
      <c r="Y24" s="229"/>
      <c r="Z24" s="226"/>
      <c r="AA24" s="227"/>
      <c r="AB24" s="228"/>
      <c r="AC24" s="226"/>
      <c r="AD24" s="230"/>
      <c r="AE24" s="160" t="str">
        <f t="shared" si="0"/>
        <v/>
      </c>
      <c r="AF24" s="161" t="str">
        <f>IF(ISERROR(VLOOKUP(AE24,Daten!$C$8:$D$13,2,1)),"",VLOOKUP(AE24,Daten!$C$8:$D$13,2,1))</f>
        <v/>
      </c>
    </row>
    <row r="25" spans="1:32" ht="12.95" customHeight="1" x14ac:dyDescent="0.25">
      <c r="A25" s="189">
        <v>16</v>
      </c>
      <c r="B25" s="231"/>
      <c r="C25" s="232"/>
      <c r="D25" s="233"/>
      <c r="E25" s="234"/>
      <c r="F25" s="235"/>
      <c r="G25" s="236"/>
      <c r="H25" s="237"/>
      <c r="I25" s="236"/>
      <c r="J25" s="237"/>
      <c r="K25" s="238"/>
      <c r="L25" s="234"/>
      <c r="M25" s="239"/>
      <c r="N25" s="237"/>
      <c r="O25" s="238"/>
      <c r="P25" s="239"/>
      <c r="Q25" s="240"/>
      <c r="R25" s="241"/>
      <c r="S25" s="239"/>
      <c r="T25" s="240"/>
      <c r="U25" s="241"/>
      <c r="V25" s="239"/>
      <c r="W25" s="240"/>
      <c r="X25" s="241"/>
      <c r="Y25" s="242"/>
      <c r="Z25" s="239"/>
      <c r="AA25" s="240"/>
      <c r="AB25" s="241"/>
      <c r="AC25" s="239"/>
      <c r="AD25" s="243"/>
      <c r="AE25" s="156" t="str">
        <f t="shared" si="0"/>
        <v/>
      </c>
      <c r="AF25" s="157" t="str">
        <f>IF(ISERROR(VLOOKUP(AE25,Daten!$C$8:$D$13,2,1)),"",VLOOKUP(AE25,Daten!$C$8:$D$13,2,1))</f>
        <v/>
      </c>
    </row>
    <row r="26" spans="1:32" ht="12.95" customHeight="1" x14ac:dyDescent="0.25">
      <c r="A26" s="203">
        <v>17</v>
      </c>
      <c r="B26" s="204"/>
      <c r="C26" s="205"/>
      <c r="D26" s="206"/>
      <c r="E26" s="207"/>
      <c r="F26" s="208"/>
      <c r="G26" s="209"/>
      <c r="H26" s="210"/>
      <c r="I26" s="209"/>
      <c r="J26" s="210"/>
      <c r="K26" s="211"/>
      <c r="L26" s="207"/>
      <c r="M26" s="212"/>
      <c r="N26" s="210"/>
      <c r="O26" s="211"/>
      <c r="P26" s="212"/>
      <c r="Q26" s="213"/>
      <c r="R26" s="214"/>
      <c r="S26" s="212"/>
      <c r="T26" s="213"/>
      <c r="U26" s="214"/>
      <c r="V26" s="212"/>
      <c r="W26" s="213"/>
      <c r="X26" s="214"/>
      <c r="Y26" s="215"/>
      <c r="Z26" s="212"/>
      <c r="AA26" s="213"/>
      <c r="AB26" s="214"/>
      <c r="AC26" s="212"/>
      <c r="AD26" s="216"/>
      <c r="AE26" s="158" t="str">
        <f t="shared" si="0"/>
        <v/>
      </c>
      <c r="AF26" s="159" t="str">
        <f>IF(ISERROR(VLOOKUP(AE26,Daten!$C$8:$D$13,2,1)),"",VLOOKUP(AE26,Daten!$C$8:$D$13,2,1))</f>
        <v/>
      </c>
    </row>
    <row r="27" spans="1:32" ht="12.95" customHeight="1" x14ac:dyDescent="0.25">
      <c r="A27" s="203">
        <v>18</v>
      </c>
      <c r="B27" s="204"/>
      <c r="C27" s="205"/>
      <c r="D27" s="206"/>
      <c r="E27" s="207"/>
      <c r="F27" s="208"/>
      <c r="G27" s="209"/>
      <c r="H27" s="210"/>
      <c r="I27" s="209"/>
      <c r="J27" s="210"/>
      <c r="K27" s="211"/>
      <c r="L27" s="207"/>
      <c r="M27" s="212"/>
      <c r="N27" s="210"/>
      <c r="O27" s="211"/>
      <c r="P27" s="212"/>
      <c r="Q27" s="213"/>
      <c r="R27" s="214"/>
      <c r="S27" s="212"/>
      <c r="T27" s="213"/>
      <c r="U27" s="214"/>
      <c r="V27" s="212"/>
      <c r="W27" s="213"/>
      <c r="X27" s="214"/>
      <c r="Y27" s="215"/>
      <c r="Z27" s="212"/>
      <c r="AA27" s="213"/>
      <c r="AB27" s="214"/>
      <c r="AC27" s="212"/>
      <c r="AD27" s="216"/>
      <c r="AE27" s="158" t="str">
        <f t="shared" si="0"/>
        <v/>
      </c>
      <c r="AF27" s="159" t="str">
        <f>IF(ISERROR(VLOOKUP(AE27,Daten!$C$8:$D$13,2,1)),"",VLOOKUP(AE27,Daten!$C$8:$D$13,2,1))</f>
        <v/>
      </c>
    </row>
    <row r="28" spans="1:32" ht="12.95" customHeight="1" x14ac:dyDescent="0.25">
      <c r="A28" s="203">
        <v>19</v>
      </c>
      <c r="B28" s="204"/>
      <c r="C28" s="205"/>
      <c r="D28" s="206"/>
      <c r="E28" s="207"/>
      <c r="F28" s="208"/>
      <c r="G28" s="209"/>
      <c r="H28" s="210"/>
      <c r="I28" s="209"/>
      <c r="J28" s="210"/>
      <c r="K28" s="211"/>
      <c r="L28" s="207"/>
      <c r="M28" s="212"/>
      <c r="N28" s="210"/>
      <c r="O28" s="211"/>
      <c r="P28" s="212"/>
      <c r="Q28" s="213"/>
      <c r="R28" s="214"/>
      <c r="S28" s="212"/>
      <c r="T28" s="213"/>
      <c r="U28" s="214"/>
      <c r="V28" s="212"/>
      <c r="W28" s="213"/>
      <c r="X28" s="214"/>
      <c r="Y28" s="215"/>
      <c r="Z28" s="212"/>
      <c r="AA28" s="213"/>
      <c r="AB28" s="214"/>
      <c r="AC28" s="212"/>
      <c r="AD28" s="216"/>
      <c r="AE28" s="158" t="str">
        <f t="shared" si="0"/>
        <v/>
      </c>
      <c r="AF28" s="159" t="str">
        <f>IF(ISERROR(VLOOKUP(AE28,Daten!$C$8:$D$13,2,1)),"",VLOOKUP(AE28,Daten!$C$8:$D$13,2,1))</f>
        <v/>
      </c>
    </row>
    <row r="29" spans="1:32" ht="12.95" customHeight="1" x14ac:dyDescent="0.25">
      <c r="A29" s="217">
        <v>20</v>
      </c>
      <c r="B29" s="218"/>
      <c r="C29" s="219"/>
      <c r="D29" s="220"/>
      <c r="E29" s="221"/>
      <c r="F29" s="222"/>
      <c r="G29" s="223"/>
      <c r="H29" s="224"/>
      <c r="I29" s="223"/>
      <c r="J29" s="224"/>
      <c r="K29" s="225"/>
      <c r="L29" s="221"/>
      <c r="M29" s="226"/>
      <c r="N29" s="224"/>
      <c r="O29" s="225"/>
      <c r="P29" s="226"/>
      <c r="Q29" s="227"/>
      <c r="R29" s="228"/>
      <c r="S29" s="226"/>
      <c r="T29" s="227"/>
      <c r="U29" s="228"/>
      <c r="V29" s="226"/>
      <c r="W29" s="227"/>
      <c r="X29" s="228"/>
      <c r="Y29" s="229"/>
      <c r="Z29" s="226"/>
      <c r="AA29" s="227"/>
      <c r="AB29" s="228"/>
      <c r="AC29" s="226"/>
      <c r="AD29" s="230"/>
      <c r="AE29" s="160" t="str">
        <f t="shared" si="0"/>
        <v/>
      </c>
      <c r="AF29" s="161" t="str">
        <f>IF(ISERROR(VLOOKUP(AE29,Daten!$C$8:$D$13,2,1)),"",VLOOKUP(AE29,Daten!$C$8:$D$13,2,1))</f>
        <v/>
      </c>
    </row>
    <row r="30" spans="1:32" ht="12.95" customHeight="1" x14ac:dyDescent="0.25">
      <c r="A30" s="189">
        <v>21</v>
      </c>
      <c r="B30" s="231"/>
      <c r="C30" s="232"/>
      <c r="D30" s="233"/>
      <c r="E30" s="234"/>
      <c r="F30" s="235"/>
      <c r="G30" s="236"/>
      <c r="H30" s="237"/>
      <c r="I30" s="236"/>
      <c r="J30" s="237"/>
      <c r="K30" s="238"/>
      <c r="L30" s="234"/>
      <c r="M30" s="239"/>
      <c r="N30" s="237"/>
      <c r="O30" s="238"/>
      <c r="P30" s="239"/>
      <c r="Q30" s="240"/>
      <c r="R30" s="241"/>
      <c r="S30" s="239"/>
      <c r="T30" s="240"/>
      <c r="U30" s="241"/>
      <c r="V30" s="239"/>
      <c r="W30" s="240"/>
      <c r="X30" s="241"/>
      <c r="Y30" s="242"/>
      <c r="Z30" s="239"/>
      <c r="AA30" s="240"/>
      <c r="AB30" s="241"/>
      <c r="AC30" s="239"/>
      <c r="AD30" s="243"/>
      <c r="AE30" s="156" t="str">
        <f t="shared" si="0"/>
        <v/>
      </c>
      <c r="AF30" s="157" t="str">
        <f>IF(ISERROR(VLOOKUP(AE30,Daten!$C$8:$D$13,2,1)),"",VLOOKUP(AE30,Daten!$C$8:$D$13,2,1))</f>
        <v/>
      </c>
    </row>
    <row r="31" spans="1:32" ht="12.95" customHeight="1" x14ac:dyDescent="0.25">
      <c r="A31" s="203">
        <v>22</v>
      </c>
      <c r="B31" s="204"/>
      <c r="C31" s="205"/>
      <c r="D31" s="206"/>
      <c r="E31" s="207"/>
      <c r="F31" s="208"/>
      <c r="G31" s="209"/>
      <c r="H31" s="210"/>
      <c r="I31" s="209"/>
      <c r="J31" s="210"/>
      <c r="K31" s="211"/>
      <c r="L31" s="207"/>
      <c r="M31" s="212"/>
      <c r="N31" s="210"/>
      <c r="O31" s="211"/>
      <c r="P31" s="212"/>
      <c r="Q31" s="213"/>
      <c r="R31" s="214"/>
      <c r="S31" s="212"/>
      <c r="T31" s="213"/>
      <c r="U31" s="214"/>
      <c r="V31" s="212"/>
      <c r="W31" s="213"/>
      <c r="X31" s="214"/>
      <c r="Y31" s="215"/>
      <c r="Z31" s="212"/>
      <c r="AA31" s="213"/>
      <c r="AB31" s="214"/>
      <c r="AC31" s="212"/>
      <c r="AD31" s="216"/>
      <c r="AE31" s="158" t="str">
        <f t="shared" si="0"/>
        <v/>
      </c>
      <c r="AF31" s="159" t="str">
        <f>IF(ISERROR(VLOOKUP(AE31,Daten!$C$8:$D$13,2,1)),"",VLOOKUP(AE31,Daten!$C$8:$D$13,2,1))</f>
        <v/>
      </c>
    </row>
    <row r="32" spans="1:32" ht="12.95" customHeight="1" x14ac:dyDescent="0.25">
      <c r="A32" s="203">
        <v>23</v>
      </c>
      <c r="B32" s="204"/>
      <c r="C32" s="205"/>
      <c r="D32" s="206"/>
      <c r="E32" s="207"/>
      <c r="F32" s="208"/>
      <c r="G32" s="209"/>
      <c r="H32" s="210"/>
      <c r="I32" s="209"/>
      <c r="J32" s="210"/>
      <c r="K32" s="211"/>
      <c r="L32" s="207"/>
      <c r="M32" s="212"/>
      <c r="N32" s="210"/>
      <c r="O32" s="211"/>
      <c r="P32" s="212"/>
      <c r="Q32" s="213"/>
      <c r="R32" s="214"/>
      <c r="S32" s="212"/>
      <c r="T32" s="213"/>
      <c r="U32" s="214"/>
      <c r="V32" s="212"/>
      <c r="W32" s="213"/>
      <c r="X32" s="214"/>
      <c r="Y32" s="215"/>
      <c r="Z32" s="212"/>
      <c r="AA32" s="213"/>
      <c r="AB32" s="214"/>
      <c r="AC32" s="212"/>
      <c r="AD32" s="216"/>
      <c r="AE32" s="158" t="str">
        <f t="shared" si="0"/>
        <v/>
      </c>
      <c r="AF32" s="159" t="str">
        <f>IF(ISERROR(VLOOKUP(AE32,Daten!$C$8:$D$13,2,1)),"",VLOOKUP(AE32,Daten!$C$8:$D$13,2,1))</f>
        <v/>
      </c>
    </row>
    <row r="33" spans="1:32" ht="12.95" customHeight="1" x14ac:dyDescent="0.25">
      <c r="A33" s="203">
        <v>24</v>
      </c>
      <c r="B33" s="204"/>
      <c r="C33" s="205"/>
      <c r="D33" s="206"/>
      <c r="E33" s="207"/>
      <c r="F33" s="208"/>
      <c r="G33" s="209"/>
      <c r="H33" s="210"/>
      <c r="I33" s="209"/>
      <c r="J33" s="210"/>
      <c r="K33" s="211"/>
      <c r="L33" s="207"/>
      <c r="M33" s="212"/>
      <c r="N33" s="210"/>
      <c r="O33" s="211"/>
      <c r="P33" s="212"/>
      <c r="Q33" s="213"/>
      <c r="R33" s="214"/>
      <c r="S33" s="212"/>
      <c r="T33" s="213"/>
      <c r="U33" s="214"/>
      <c r="V33" s="212"/>
      <c r="W33" s="213"/>
      <c r="X33" s="214"/>
      <c r="Y33" s="215"/>
      <c r="Z33" s="212"/>
      <c r="AA33" s="213"/>
      <c r="AB33" s="214"/>
      <c r="AC33" s="212"/>
      <c r="AD33" s="216"/>
      <c r="AE33" s="158" t="str">
        <f t="shared" si="0"/>
        <v/>
      </c>
      <c r="AF33" s="159" t="str">
        <f>IF(ISERROR(VLOOKUP(AE33,Daten!$C$8:$D$13,2,1)),"",VLOOKUP(AE33,Daten!$C$8:$D$13,2,1))</f>
        <v/>
      </c>
    </row>
    <row r="34" spans="1:32" ht="12.95" customHeight="1" x14ac:dyDescent="0.25">
      <c r="A34" s="217">
        <v>25</v>
      </c>
      <c r="B34" s="218"/>
      <c r="C34" s="219"/>
      <c r="D34" s="220"/>
      <c r="E34" s="221"/>
      <c r="F34" s="222"/>
      <c r="G34" s="223"/>
      <c r="H34" s="224"/>
      <c r="I34" s="223"/>
      <c r="J34" s="224"/>
      <c r="K34" s="225"/>
      <c r="L34" s="221"/>
      <c r="M34" s="226"/>
      <c r="N34" s="224"/>
      <c r="O34" s="225"/>
      <c r="P34" s="226"/>
      <c r="Q34" s="227"/>
      <c r="R34" s="228"/>
      <c r="S34" s="226"/>
      <c r="T34" s="227"/>
      <c r="U34" s="228"/>
      <c r="V34" s="226"/>
      <c r="W34" s="227"/>
      <c r="X34" s="228"/>
      <c r="Y34" s="229"/>
      <c r="Z34" s="226"/>
      <c r="AA34" s="227"/>
      <c r="AB34" s="228"/>
      <c r="AC34" s="226"/>
      <c r="AD34" s="230"/>
      <c r="AE34" s="160" t="str">
        <f t="shared" si="0"/>
        <v/>
      </c>
      <c r="AF34" s="161" t="str">
        <f>IF(ISERROR(VLOOKUP(AE34,Daten!$C$8:$D$13,2,1)),"",VLOOKUP(AE34,Daten!$C$8:$D$13,2,1))</f>
        <v/>
      </c>
    </row>
    <row r="35" spans="1:32" ht="12.95" customHeight="1" x14ac:dyDescent="0.25">
      <c r="A35" s="189">
        <v>26</v>
      </c>
      <c r="B35" s="231"/>
      <c r="C35" s="232"/>
      <c r="D35" s="233"/>
      <c r="E35" s="234"/>
      <c r="F35" s="235"/>
      <c r="G35" s="236"/>
      <c r="H35" s="237"/>
      <c r="I35" s="236"/>
      <c r="J35" s="237"/>
      <c r="K35" s="238"/>
      <c r="L35" s="234"/>
      <c r="M35" s="239"/>
      <c r="N35" s="237"/>
      <c r="O35" s="238"/>
      <c r="P35" s="239"/>
      <c r="Q35" s="240"/>
      <c r="R35" s="241"/>
      <c r="S35" s="239"/>
      <c r="T35" s="240"/>
      <c r="U35" s="241"/>
      <c r="V35" s="239"/>
      <c r="W35" s="240"/>
      <c r="X35" s="241"/>
      <c r="Y35" s="242"/>
      <c r="Z35" s="239"/>
      <c r="AA35" s="240"/>
      <c r="AB35" s="241"/>
      <c r="AC35" s="239"/>
      <c r="AD35" s="243"/>
      <c r="AE35" s="156" t="str">
        <f t="shared" si="0"/>
        <v/>
      </c>
      <c r="AF35" s="157" t="str">
        <f>IF(ISERROR(VLOOKUP(AE35,Daten!$C$8:$D$13,2,1)),"",VLOOKUP(AE35,Daten!$C$8:$D$13,2,1))</f>
        <v/>
      </c>
    </row>
    <row r="36" spans="1:32" ht="12.95" customHeight="1" x14ac:dyDescent="0.25">
      <c r="A36" s="203">
        <v>27</v>
      </c>
      <c r="B36" s="204"/>
      <c r="C36" s="205"/>
      <c r="D36" s="206"/>
      <c r="E36" s="207"/>
      <c r="F36" s="208"/>
      <c r="G36" s="209"/>
      <c r="H36" s="210"/>
      <c r="I36" s="209"/>
      <c r="J36" s="210"/>
      <c r="K36" s="211"/>
      <c r="L36" s="207"/>
      <c r="M36" s="212"/>
      <c r="N36" s="210"/>
      <c r="O36" s="211"/>
      <c r="P36" s="212"/>
      <c r="Q36" s="213"/>
      <c r="R36" s="214"/>
      <c r="S36" s="212"/>
      <c r="T36" s="213"/>
      <c r="U36" s="214"/>
      <c r="V36" s="212"/>
      <c r="W36" s="213"/>
      <c r="X36" s="214"/>
      <c r="Y36" s="215"/>
      <c r="Z36" s="212"/>
      <c r="AA36" s="213"/>
      <c r="AB36" s="214"/>
      <c r="AC36" s="212"/>
      <c r="AD36" s="216"/>
      <c r="AE36" s="158" t="str">
        <f t="shared" si="0"/>
        <v/>
      </c>
      <c r="AF36" s="159" t="str">
        <f>IF(ISERROR(VLOOKUP(AE36,Daten!$C$8:$D$13,2,1)),"",VLOOKUP(AE36,Daten!$C$8:$D$13,2,1))</f>
        <v/>
      </c>
    </row>
    <row r="37" spans="1:32" ht="12.95" customHeight="1" x14ac:dyDescent="0.25">
      <c r="A37" s="203">
        <v>28</v>
      </c>
      <c r="B37" s="204"/>
      <c r="C37" s="205"/>
      <c r="D37" s="206"/>
      <c r="E37" s="207"/>
      <c r="F37" s="208"/>
      <c r="G37" s="209"/>
      <c r="H37" s="210"/>
      <c r="I37" s="209"/>
      <c r="J37" s="210"/>
      <c r="K37" s="211"/>
      <c r="L37" s="207"/>
      <c r="M37" s="212"/>
      <c r="N37" s="210"/>
      <c r="O37" s="211"/>
      <c r="P37" s="212"/>
      <c r="Q37" s="213"/>
      <c r="R37" s="214"/>
      <c r="S37" s="212"/>
      <c r="T37" s="213"/>
      <c r="U37" s="214"/>
      <c r="V37" s="212"/>
      <c r="W37" s="213"/>
      <c r="X37" s="214"/>
      <c r="Y37" s="215"/>
      <c r="Z37" s="212"/>
      <c r="AA37" s="213"/>
      <c r="AB37" s="214"/>
      <c r="AC37" s="212"/>
      <c r="AD37" s="216"/>
      <c r="AE37" s="158" t="str">
        <f t="shared" si="0"/>
        <v/>
      </c>
      <c r="AF37" s="159" t="str">
        <f>IF(ISERROR(VLOOKUP(AE37,Daten!$C$8:$D$13,2,1)),"",VLOOKUP(AE37,Daten!$C$8:$D$13,2,1))</f>
        <v/>
      </c>
    </row>
    <row r="38" spans="1:32" ht="12.95" customHeight="1" x14ac:dyDescent="0.25">
      <c r="A38" s="203">
        <v>29</v>
      </c>
      <c r="B38" s="204"/>
      <c r="C38" s="205"/>
      <c r="D38" s="206"/>
      <c r="E38" s="207"/>
      <c r="F38" s="208"/>
      <c r="G38" s="209"/>
      <c r="H38" s="210"/>
      <c r="I38" s="209"/>
      <c r="J38" s="210"/>
      <c r="K38" s="211"/>
      <c r="L38" s="207"/>
      <c r="M38" s="212"/>
      <c r="N38" s="210"/>
      <c r="O38" s="211"/>
      <c r="P38" s="212"/>
      <c r="Q38" s="213"/>
      <c r="R38" s="214"/>
      <c r="S38" s="212"/>
      <c r="T38" s="213"/>
      <c r="U38" s="214"/>
      <c r="V38" s="212"/>
      <c r="W38" s="213"/>
      <c r="X38" s="214"/>
      <c r="Y38" s="215"/>
      <c r="Z38" s="212"/>
      <c r="AA38" s="213"/>
      <c r="AB38" s="214"/>
      <c r="AC38" s="212"/>
      <c r="AD38" s="216"/>
      <c r="AE38" s="158" t="str">
        <f t="shared" si="0"/>
        <v/>
      </c>
      <c r="AF38" s="159" t="str">
        <f>IF(ISERROR(VLOOKUP(AE38,Daten!$C$8:$D$13,2,1)),"",VLOOKUP(AE38,Daten!$C$8:$D$13,2,1))</f>
        <v/>
      </c>
    </row>
    <row r="39" spans="1:32" ht="12.95" customHeight="1" thickBot="1" x14ac:dyDescent="0.3">
      <c r="A39" s="244">
        <v>30</v>
      </c>
      <c r="B39" s="245"/>
      <c r="C39" s="246"/>
      <c r="D39" s="247"/>
      <c r="E39" s="248"/>
      <c r="F39" s="249"/>
      <c r="G39" s="250"/>
      <c r="H39" s="251"/>
      <c r="I39" s="250"/>
      <c r="J39" s="251"/>
      <c r="K39" s="252"/>
      <c r="L39" s="248"/>
      <c r="M39" s="253"/>
      <c r="N39" s="251"/>
      <c r="O39" s="252"/>
      <c r="P39" s="253"/>
      <c r="Q39" s="254"/>
      <c r="R39" s="255"/>
      <c r="S39" s="253"/>
      <c r="T39" s="254"/>
      <c r="U39" s="255"/>
      <c r="V39" s="253"/>
      <c r="W39" s="254"/>
      <c r="X39" s="255"/>
      <c r="Y39" s="256"/>
      <c r="Z39" s="253"/>
      <c r="AA39" s="254"/>
      <c r="AB39" s="255"/>
      <c r="AC39" s="253"/>
      <c r="AD39" s="257"/>
      <c r="AE39" s="162" t="str">
        <f t="shared" si="0"/>
        <v/>
      </c>
      <c r="AF39" s="163" t="str">
        <f>IF(ISERROR(VLOOKUP(AE39,Daten!$C$8:$D$13,2,1)),"",VLOOKUP(AE39,Daten!$C$8:$D$13,2,1))</f>
        <v/>
      </c>
    </row>
    <row r="40" spans="1:32" ht="15" customHeight="1" thickTop="1" x14ac:dyDescent="0.25">
      <c r="A40" s="277" t="s">
        <v>11</v>
      </c>
      <c r="B40" s="277"/>
      <c r="C40" s="277"/>
      <c r="D40" s="164" t="str">
        <f>IF(COUNTBLANK(D10:D39)=30,"",SUM(D10:D39))</f>
        <v/>
      </c>
      <c r="E40" s="165" t="str">
        <f t="shared" ref="E40:AD40" si="1">IF(COUNTBLANK(E10:E39)=30,"",SUM(E10:E39))</f>
        <v/>
      </c>
      <c r="F40" s="166" t="str">
        <f t="shared" si="1"/>
        <v/>
      </c>
      <c r="G40" s="167" t="str">
        <f t="shared" si="1"/>
        <v/>
      </c>
      <c r="H40" s="168" t="str">
        <f t="shared" si="1"/>
        <v/>
      </c>
      <c r="I40" s="167" t="str">
        <f t="shared" si="1"/>
        <v/>
      </c>
      <c r="J40" s="168" t="str">
        <f t="shared" si="1"/>
        <v/>
      </c>
      <c r="K40" s="169" t="str">
        <f t="shared" si="1"/>
        <v/>
      </c>
      <c r="L40" s="165" t="str">
        <f t="shared" si="1"/>
        <v/>
      </c>
      <c r="M40" s="170" t="str">
        <f t="shared" si="1"/>
        <v/>
      </c>
      <c r="N40" s="168" t="str">
        <f t="shared" si="1"/>
        <v/>
      </c>
      <c r="O40" s="169" t="str">
        <f t="shared" si="1"/>
        <v/>
      </c>
      <c r="P40" s="170" t="str">
        <f t="shared" si="1"/>
        <v/>
      </c>
      <c r="Q40" s="171" t="str">
        <f t="shared" si="1"/>
        <v/>
      </c>
      <c r="R40" s="172" t="str">
        <f t="shared" si="1"/>
        <v/>
      </c>
      <c r="S40" s="170" t="str">
        <f t="shared" si="1"/>
        <v/>
      </c>
      <c r="T40" s="171" t="str">
        <f t="shared" si="1"/>
        <v/>
      </c>
      <c r="U40" s="172" t="str">
        <f t="shared" si="1"/>
        <v/>
      </c>
      <c r="V40" s="170" t="str">
        <f t="shared" si="1"/>
        <v/>
      </c>
      <c r="W40" s="171" t="str">
        <f t="shared" si="1"/>
        <v/>
      </c>
      <c r="X40" s="172" t="str">
        <f t="shared" si="1"/>
        <v/>
      </c>
      <c r="Y40" s="173" t="str">
        <f t="shared" si="1"/>
        <v/>
      </c>
      <c r="Z40" s="170" t="str">
        <f t="shared" si="1"/>
        <v/>
      </c>
      <c r="AA40" s="171" t="str">
        <f t="shared" si="1"/>
        <v/>
      </c>
      <c r="AB40" s="172" t="str">
        <f t="shared" si="1"/>
        <v/>
      </c>
      <c r="AC40" s="170" t="str">
        <f t="shared" si="1"/>
        <v/>
      </c>
      <c r="AD40" s="172" t="str">
        <f t="shared" si="1"/>
        <v/>
      </c>
      <c r="AE40" s="174"/>
      <c r="AF40" s="139"/>
    </row>
    <row r="41" spans="1:32" ht="15" customHeight="1" thickBot="1" x14ac:dyDescent="0.3">
      <c r="A41" s="278" t="s">
        <v>12</v>
      </c>
      <c r="B41" s="278"/>
      <c r="C41" s="278"/>
      <c r="D41" s="175" t="str">
        <f>IF(COUNTBLANK(D10:D39)=30,"",D40/(D$9*$M$3))</f>
        <v/>
      </c>
      <c r="E41" s="176" t="str">
        <f t="shared" ref="E41:AD41" si="2">IF(COUNTBLANK(E10:E39)=30,"",E40/(E$9*$M$3))</f>
        <v/>
      </c>
      <c r="F41" s="177" t="str">
        <f t="shared" si="2"/>
        <v/>
      </c>
      <c r="G41" s="178" t="str">
        <f t="shared" si="2"/>
        <v/>
      </c>
      <c r="H41" s="179" t="str">
        <f t="shared" si="2"/>
        <v/>
      </c>
      <c r="I41" s="178" t="str">
        <f t="shared" si="2"/>
        <v/>
      </c>
      <c r="J41" s="179" t="str">
        <f t="shared" si="2"/>
        <v/>
      </c>
      <c r="K41" s="180" t="str">
        <f t="shared" si="2"/>
        <v/>
      </c>
      <c r="L41" s="176" t="str">
        <f t="shared" si="2"/>
        <v/>
      </c>
      <c r="M41" s="181" t="str">
        <f t="shared" si="2"/>
        <v/>
      </c>
      <c r="N41" s="179" t="str">
        <f t="shared" si="2"/>
        <v/>
      </c>
      <c r="O41" s="180" t="str">
        <f t="shared" si="2"/>
        <v/>
      </c>
      <c r="P41" s="181" t="str">
        <f t="shared" si="2"/>
        <v/>
      </c>
      <c r="Q41" s="182" t="str">
        <f t="shared" si="2"/>
        <v/>
      </c>
      <c r="R41" s="183" t="str">
        <f t="shared" si="2"/>
        <v/>
      </c>
      <c r="S41" s="181" t="str">
        <f t="shared" si="2"/>
        <v/>
      </c>
      <c r="T41" s="182" t="str">
        <f t="shared" si="2"/>
        <v/>
      </c>
      <c r="U41" s="183" t="str">
        <f t="shared" si="2"/>
        <v/>
      </c>
      <c r="V41" s="181" t="str">
        <f t="shared" si="2"/>
        <v/>
      </c>
      <c r="W41" s="182" t="str">
        <f t="shared" si="2"/>
        <v/>
      </c>
      <c r="X41" s="183" t="str">
        <f t="shared" si="2"/>
        <v/>
      </c>
      <c r="Y41" s="184" t="str">
        <f t="shared" si="2"/>
        <v/>
      </c>
      <c r="Z41" s="181" t="str">
        <f t="shared" si="2"/>
        <v/>
      </c>
      <c r="AA41" s="182" t="str">
        <f t="shared" si="2"/>
        <v/>
      </c>
      <c r="AB41" s="183" t="str">
        <f t="shared" si="2"/>
        <v/>
      </c>
      <c r="AC41" s="181" t="str">
        <f t="shared" si="2"/>
        <v/>
      </c>
      <c r="AD41" s="183" t="str">
        <f t="shared" si="2"/>
        <v/>
      </c>
      <c r="AE41" s="139"/>
      <c r="AF41" s="139"/>
    </row>
    <row r="42" spans="1:32" ht="7.5" customHeight="1" x14ac:dyDescent="0.25"/>
    <row r="43" spans="1:32" x14ac:dyDescent="0.25">
      <c r="D43" s="291" t="s">
        <v>2</v>
      </c>
      <c r="E43" s="291"/>
      <c r="F43" s="291"/>
      <c r="G43" s="291"/>
      <c r="H43" s="185">
        <v>1</v>
      </c>
      <c r="I43" s="185">
        <v>2</v>
      </c>
      <c r="J43" s="185">
        <v>3</v>
      </c>
      <c r="K43" s="185">
        <v>4</v>
      </c>
      <c r="L43" s="185">
        <v>5</v>
      </c>
      <c r="M43" s="185">
        <v>6</v>
      </c>
      <c r="N43" s="290" t="s">
        <v>17</v>
      </c>
      <c r="O43" s="290"/>
    </row>
    <row r="44" spans="1:32" x14ac:dyDescent="0.25">
      <c r="D44" s="283" t="s">
        <v>16</v>
      </c>
      <c r="E44" s="283"/>
      <c r="F44" s="283"/>
      <c r="G44" s="283"/>
      <c r="H44" s="186" t="str">
        <f>IF(COUNTBLANK($C$10:$C$39)=30,"",COUNTIF($C$10:$C$39,H$43))</f>
        <v/>
      </c>
      <c r="I44" s="186" t="str">
        <f t="shared" ref="I44:M44" si="3">IF(COUNTBLANK($C$10:$C$39)=30,"",COUNTIF($C$10:$C$39,I$43))</f>
        <v/>
      </c>
      <c r="J44" s="186" t="str">
        <f t="shared" si="3"/>
        <v/>
      </c>
      <c r="K44" s="186" t="str">
        <f t="shared" si="3"/>
        <v/>
      </c>
      <c r="L44" s="186" t="str">
        <f t="shared" si="3"/>
        <v/>
      </c>
      <c r="M44" s="186" t="str">
        <f t="shared" si="3"/>
        <v/>
      </c>
      <c r="N44" s="273" t="str">
        <f>IF(COUNTBLANK(C10:C39)=30,"",AVERAGE(C10:C39))</f>
        <v/>
      </c>
      <c r="O44" s="274"/>
      <c r="P44" s="187" t="str">
        <f>IF(COUNTBLANK($C$10:$C$39)&gt;COUNTBLANK($AF$10:$AF$39),"Es ist nicht zu jeder ZKA-Note eine Halbjaresnote eingertagen.","")</f>
        <v/>
      </c>
    </row>
    <row r="45" spans="1:32" x14ac:dyDescent="0.25">
      <c r="D45" s="283" t="s">
        <v>15</v>
      </c>
      <c r="E45" s="283"/>
      <c r="F45" s="283"/>
      <c r="G45" s="283"/>
      <c r="H45" s="186" t="str">
        <f>IF(COUNTBLANK($AF$10:$AF$39)=30,"",COUNTIF($AF$10:$AF$39,H$43))</f>
        <v/>
      </c>
      <c r="I45" s="186" t="str">
        <f t="shared" ref="I45:M45" si="4">IF(COUNTBLANK($AF$10:$AF$39)=30,"",COUNTIF($AF$10:$AF$39,I$43))</f>
        <v/>
      </c>
      <c r="J45" s="186" t="str">
        <f t="shared" si="4"/>
        <v/>
      </c>
      <c r="K45" s="186" t="str">
        <f t="shared" si="4"/>
        <v/>
      </c>
      <c r="L45" s="186" t="str">
        <f t="shared" si="4"/>
        <v/>
      </c>
      <c r="M45" s="186" t="str">
        <f t="shared" si="4"/>
        <v/>
      </c>
      <c r="N45" s="273" t="str">
        <f>IF(COUNTBLANK(AF10:AF39)=30,"",AVERAGE(AF10:AF39))</f>
        <v/>
      </c>
      <c r="O45" s="274"/>
    </row>
  </sheetData>
  <sheetProtection sheet="1" objects="1" scenarios="1"/>
  <mergeCells count="17">
    <mergeCell ref="AE6:AE8"/>
    <mergeCell ref="AF6:AF8"/>
    <mergeCell ref="N43:O43"/>
    <mergeCell ref="D44:G44"/>
    <mergeCell ref="D43:G43"/>
    <mergeCell ref="D8:AD8"/>
    <mergeCell ref="D5:D6"/>
    <mergeCell ref="AB1:AD1"/>
    <mergeCell ref="N44:O44"/>
    <mergeCell ref="N45:O45"/>
    <mergeCell ref="A7:C8"/>
    <mergeCell ref="A40:C40"/>
    <mergeCell ref="A41:C41"/>
    <mergeCell ref="F3:G3"/>
    <mergeCell ref="D3:E3"/>
    <mergeCell ref="D45:G45"/>
    <mergeCell ref="E5:AD5"/>
  </mergeCells>
  <conditionalFormatting sqref="H44:M44 C10:C39">
    <cfRule type="expression" dxfId="0" priority="1" stopIfTrue="1">
      <formula>COUNTBLANK($C$10:$C$39)&gt;COUNTBLANK($AF$10:$AF$39)</formula>
    </cfRule>
  </conditionalFormatting>
  <dataValidations count="1">
    <dataValidation type="whole" allowBlank="1" showInputMessage="1" showErrorMessage="1" errorTitle="ungültiger BE-Wert" error="Der eingegebeneWert liegt außerhalb der erreichbaren Bewertungseinheiten dieser Teilaufgabe. " sqref="D10:AD39">
      <formula1>0</formula1>
      <formula2>D$9</formula2>
    </dataValidation>
  </dataValidations>
  <pageMargins left="0.51181102362204722" right="0.51181102362204722" top="0.78740157480314965" bottom="0.31496062992125984" header="0.31496062992125984" footer="0.31496062992125984"/>
  <pageSetup paperSize="9" scale="80" orientation="landscape" r:id="rId1"/>
  <ignoredErrors>
    <ignoredError sqref="D40:AD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B0F0"/>
  </sheetPr>
  <dimension ref="A1:M67"/>
  <sheetViews>
    <sheetView showGridLines="0" zoomScale="115" zoomScaleNormal="115" workbookViewId="0">
      <selection activeCell="N9" sqref="N9"/>
    </sheetView>
  </sheetViews>
  <sheetFormatPr baseColWidth="10" defaultRowHeight="15" x14ac:dyDescent="0.25"/>
  <cols>
    <col min="1" max="6" width="10.7109375" customWidth="1"/>
    <col min="7" max="7" width="8.7109375" customWidth="1"/>
    <col min="8" max="13" width="10.7109375" customWidth="1"/>
  </cols>
  <sheetData>
    <row r="1" spans="1:13" ht="21" x14ac:dyDescent="0.35">
      <c r="A1" s="301" t="str">
        <f>"Zentrale Klassenarbeit Deutsch 2017 - Schuljahrgang 6 - Sekundarschule - Klasse "&amp;Klasse!F3</f>
        <v xml:space="preserve">Zentrale Klassenarbeit Deutsch 2017 - Schuljahrgang 6 - Sekundarschule - Klasse </v>
      </c>
      <c r="B1" s="301"/>
      <c r="C1" s="301"/>
      <c r="D1" s="301"/>
      <c r="E1" s="301"/>
      <c r="F1" s="301"/>
      <c r="G1" s="301"/>
      <c r="H1" s="301"/>
      <c r="I1" s="301"/>
      <c r="J1" s="301"/>
      <c r="K1" s="301"/>
      <c r="L1" s="301"/>
      <c r="M1" s="301"/>
    </row>
    <row r="20" spans="1:13" ht="8.25" customHeight="1" x14ac:dyDescent="0.25"/>
    <row r="21" spans="1:13" ht="22.5" customHeight="1" x14ac:dyDescent="0.25">
      <c r="A21" s="264"/>
      <c r="B21" s="265"/>
      <c r="C21" s="265"/>
      <c r="D21" s="266"/>
      <c r="E21" s="260"/>
      <c r="F21" s="260"/>
      <c r="G21" s="260"/>
    </row>
    <row r="22" spans="1:13" x14ac:dyDescent="0.25">
      <c r="A22" s="267"/>
      <c r="B22" s="267"/>
      <c r="C22" s="267"/>
      <c r="D22" s="266"/>
      <c r="E22" s="260"/>
      <c r="F22" s="260"/>
      <c r="G22" s="300" t="s">
        <v>241</v>
      </c>
      <c r="H22" s="300"/>
      <c r="I22" s="300"/>
      <c r="J22" s="300"/>
      <c r="K22" s="300"/>
      <c r="M22" s="260"/>
    </row>
    <row r="23" spans="1:13" x14ac:dyDescent="0.25">
      <c r="A23" s="298"/>
      <c r="B23" s="298"/>
      <c r="C23" s="298"/>
      <c r="D23" s="298"/>
      <c r="E23" s="260"/>
      <c r="F23" s="260"/>
      <c r="G23" s="300"/>
      <c r="H23" s="300"/>
      <c r="I23" s="300"/>
      <c r="J23" s="300"/>
      <c r="K23" s="300"/>
      <c r="M23" s="260"/>
    </row>
    <row r="24" spans="1:13" ht="15" customHeight="1" x14ac:dyDescent="0.25">
      <c r="A24" s="299"/>
      <c r="B24" s="299"/>
      <c r="C24" s="299"/>
      <c r="D24" s="299"/>
      <c r="E24" s="260"/>
      <c r="F24" s="260"/>
      <c r="G24" s="261"/>
      <c r="M24" s="260"/>
    </row>
    <row r="25" spans="1:13" x14ac:dyDescent="0.25">
      <c r="A25" s="297"/>
      <c r="B25" s="297"/>
      <c r="C25" s="297"/>
      <c r="D25" s="297"/>
      <c r="E25" s="260"/>
      <c r="F25" s="260"/>
      <c r="G25" s="262"/>
      <c r="M25" s="260"/>
    </row>
    <row r="26" spans="1:13" ht="15" customHeight="1" x14ac:dyDescent="0.25">
      <c r="A26" s="297"/>
      <c r="B26" s="297"/>
      <c r="C26" s="297"/>
      <c r="D26" s="297"/>
      <c r="E26" s="260"/>
      <c r="F26" s="260"/>
      <c r="G26" s="262"/>
      <c r="M26" s="260"/>
    </row>
    <row r="27" spans="1:13" ht="15" customHeight="1" x14ac:dyDescent="0.25">
      <c r="A27" s="297"/>
      <c r="B27" s="297"/>
      <c r="C27" s="297"/>
      <c r="D27" s="297"/>
      <c r="E27" s="260"/>
      <c r="F27" s="260"/>
      <c r="G27" s="262"/>
      <c r="M27" s="260"/>
    </row>
    <row r="28" spans="1:13" ht="27.75" customHeight="1" x14ac:dyDescent="0.25">
      <c r="A28" s="297"/>
      <c r="B28" s="297"/>
      <c r="C28" s="297"/>
      <c r="D28" s="297"/>
      <c r="E28" s="260"/>
      <c r="F28" s="260"/>
      <c r="G28" s="262"/>
      <c r="J28" s="71" t="s">
        <v>232</v>
      </c>
      <c r="M28" s="260"/>
    </row>
    <row r="29" spans="1:13" ht="15" customHeight="1" x14ac:dyDescent="0.25">
      <c r="A29" s="297"/>
      <c r="B29" s="297"/>
      <c r="C29" s="297"/>
      <c r="D29" s="297"/>
      <c r="E29" s="260"/>
      <c r="F29" s="260"/>
      <c r="J29" s="4" t="s">
        <v>218</v>
      </c>
      <c r="K29" s="5" t="s">
        <v>219</v>
      </c>
      <c r="L29" s="6" t="s">
        <v>220</v>
      </c>
      <c r="M29" s="260"/>
    </row>
    <row r="30" spans="1:13" ht="29.45" customHeight="1" x14ac:dyDescent="0.25">
      <c r="A30" s="297"/>
      <c r="B30" s="297"/>
      <c r="C30" s="297"/>
      <c r="D30" s="297"/>
      <c r="E30" s="260"/>
      <c r="F30" s="260"/>
      <c r="G30" s="260"/>
      <c r="H30" s="260"/>
      <c r="I30" s="260"/>
      <c r="J30" s="260"/>
      <c r="K30" s="260"/>
      <c r="L30" s="260"/>
      <c r="M30" s="260"/>
    </row>
    <row r="31" spans="1:13" ht="30.75" customHeight="1" x14ac:dyDescent="0.25">
      <c r="A31" s="297"/>
      <c r="B31" s="297"/>
      <c r="C31" s="297"/>
      <c r="D31" s="297"/>
      <c r="E31" s="260"/>
      <c r="F31" s="260"/>
      <c r="G31" s="260"/>
      <c r="H31" s="260"/>
      <c r="I31" s="260"/>
      <c r="J31" s="260"/>
      <c r="K31" s="260"/>
      <c r="L31" s="260"/>
      <c r="M31" s="260"/>
    </row>
    <row r="32" spans="1:13" ht="21" x14ac:dyDescent="0.35">
      <c r="A32" s="301" t="str">
        <f>"Zentrale Klassenarbeit Deutsch 2017 - Schuljahrgang 6 - Sekundarschule - Klasse "&amp;Klasse!F3</f>
        <v xml:space="preserve">Zentrale Klassenarbeit Deutsch 2017 - Schuljahrgang 6 - Sekundarschule - Klasse </v>
      </c>
      <c r="B32" s="301"/>
      <c r="C32" s="301"/>
      <c r="D32" s="301"/>
      <c r="E32" s="301"/>
      <c r="F32" s="301"/>
      <c r="G32" s="301"/>
      <c r="H32" s="301"/>
      <c r="I32" s="301"/>
      <c r="J32" s="301"/>
      <c r="K32" s="301"/>
      <c r="L32" s="301"/>
      <c r="M32" s="301"/>
    </row>
    <row r="33" spans="1:6" ht="9" customHeight="1" x14ac:dyDescent="0.25"/>
    <row r="34" spans="1:6" x14ac:dyDescent="0.25">
      <c r="A34" s="308" t="s">
        <v>239</v>
      </c>
      <c r="B34" s="309"/>
      <c r="C34" s="310"/>
      <c r="D34" s="311" t="s">
        <v>240</v>
      </c>
      <c r="E34" s="312"/>
      <c r="F34" s="313"/>
    </row>
    <row r="35" spans="1:6" ht="15" customHeight="1" x14ac:dyDescent="0.25">
      <c r="A35" s="302" t="s">
        <v>176</v>
      </c>
      <c r="B35" s="303"/>
      <c r="C35" s="304"/>
      <c r="D35" s="302" t="s">
        <v>237</v>
      </c>
      <c r="E35" s="303"/>
      <c r="F35" s="304"/>
    </row>
    <row r="36" spans="1:6" ht="15" customHeight="1" x14ac:dyDescent="0.25">
      <c r="A36" s="305"/>
      <c r="B36" s="306"/>
      <c r="C36" s="307"/>
      <c r="D36" s="305"/>
      <c r="E36" s="306"/>
      <c r="F36" s="307"/>
    </row>
    <row r="37" spans="1:6" ht="15" customHeight="1" x14ac:dyDescent="0.25">
      <c r="A37" s="302" t="s">
        <v>177</v>
      </c>
      <c r="B37" s="303"/>
      <c r="C37" s="304"/>
      <c r="D37" s="302" t="s">
        <v>242</v>
      </c>
      <c r="E37" s="303"/>
      <c r="F37" s="304"/>
    </row>
    <row r="38" spans="1:6" ht="15" customHeight="1" x14ac:dyDescent="0.25">
      <c r="A38" s="305"/>
      <c r="B38" s="306"/>
      <c r="C38" s="307"/>
      <c r="D38" s="305"/>
      <c r="E38" s="306"/>
      <c r="F38" s="307"/>
    </row>
    <row r="39" spans="1:6" ht="15" customHeight="1" x14ac:dyDescent="0.25">
      <c r="A39" s="302" t="s">
        <v>182</v>
      </c>
      <c r="B39" s="303"/>
      <c r="C39" s="304"/>
      <c r="D39" s="302" t="s">
        <v>106</v>
      </c>
      <c r="E39" s="303"/>
      <c r="F39" s="304"/>
    </row>
    <row r="40" spans="1:6" ht="15" customHeight="1" x14ac:dyDescent="0.25">
      <c r="A40" s="305"/>
      <c r="B40" s="306"/>
      <c r="C40" s="307"/>
      <c r="D40" s="305"/>
      <c r="E40" s="306"/>
      <c r="F40" s="307"/>
    </row>
    <row r="41" spans="1:6" ht="15" customHeight="1" x14ac:dyDescent="0.25">
      <c r="A41" s="302" t="s">
        <v>178</v>
      </c>
      <c r="B41" s="303"/>
      <c r="C41" s="304"/>
      <c r="D41" s="302" t="s">
        <v>251</v>
      </c>
      <c r="E41" s="303"/>
      <c r="F41" s="304"/>
    </row>
    <row r="42" spans="1:6" ht="15" customHeight="1" x14ac:dyDescent="0.25">
      <c r="A42" s="305"/>
      <c r="B42" s="306"/>
      <c r="C42" s="307"/>
      <c r="D42" s="305"/>
      <c r="E42" s="306"/>
      <c r="F42" s="307"/>
    </row>
    <row r="43" spans="1:6" ht="15" customHeight="1" x14ac:dyDescent="0.25">
      <c r="A43" s="302" t="s">
        <v>183</v>
      </c>
      <c r="B43" s="303"/>
      <c r="C43" s="304"/>
      <c r="D43" s="302" t="s">
        <v>238</v>
      </c>
      <c r="E43" s="303"/>
      <c r="F43" s="304"/>
    </row>
    <row r="44" spans="1:6" ht="15" customHeight="1" x14ac:dyDescent="0.25">
      <c r="A44" s="305"/>
      <c r="B44" s="306"/>
      <c r="C44" s="307"/>
      <c r="D44" s="305"/>
      <c r="E44" s="306"/>
      <c r="F44" s="307"/>
    </row>
    <row r="45" spans="1:6" ht="15" customHeight="1" x14ac:dyDescent="0.25">
      <c r="A45" s="302" t="s">
        <v>175</v>
      </c>
      <c r="B45" s="303"/>
      <c r="C45" s="304"/>
      <c r="D45" s="302" t="s">
        <v>185</v>
      </c>
      <c r="E45" s="303"/>
      <c r="F45" s="304"/>
    </row>
    <row r="46" spans="1:6" ht="15" customHeight="1" x14ac:dyDescent="0.25">
      <c r="A46" s="305"/>
      <c r="B46" s="306"/>
      <c r="C46" s="307"/>
      <c r="D46" s="305"/>
      <c r="E46" s="306"/>
      <c r="F46" s="307"/>
    </row>
    <row r="47" spans="1:6" ht="15" customHeight="1" x14ac:dyDescent="0.25">
      <c r="A47" s="302" t="s">
        <v>180</v>
      </c>
      <c r="B47" s="303"/>
      <c r="C47" s="304"/>
      <c r="D47" s="302" t="s">
        <v>104</v>
      </c>
      <c r="E47" s="303"/>
      <c r="F47" s="304"/>
    </row>
    <row r="48" spans="1:6" ht="15" customHeight="1" x14ac:dyDescent="0.25">
      <c r="A48" s="305"/>
      <c r="B48" s="306"/>
      <c r="C48" s="307"/>
      <c r="D48" s="305"/>
      <c r="E48" s="306"/>
      <c r="F48" s="307"/>
    </row>
    <row r="49" spans="1:6" ht="15" customHeight="1" x14ac:dyDescent="0.25">
      <c r="A49" s="259"/>
      <c r="B49" s="259"/>
      <c r="C49" s="259"/>
      <c r="D49" s="259"/>
      <c r="E49" s="259"/>
      <c r="F49" s="259"/>
    </row>
    <row r="50" spans="1:6" ht="15" customHeight="1" x14ac:dyDescent="0.25"/>
    <row r="51" spans="1:6" ht="15" customHeight="1" x14ac:dyDescent="0.25"/>
    <row r="52" spans="1:6" ht="15" customHeight="1" x14ac:dyDescent="0.25"/>
    <row r="53" spans="1:6" ht="15" customHeight="1" x14ac:dyDescent="0.25"/>
    <row r="54" spans="1:6" ht="15" customHeight="1" x14ac:dyDescent="0.25"/>
    <row r="55" spans="1:6" ht="15" customHeight="1" x14ac:dyDescent="0.25"/>
    <row r="56" spans="1:6" ht="15" customHeight="1" x14ac:dyDescent="0.25"/>
    <row r="57" spans="1:6" ht="15" customHeight="1" x14ac:dyDescent="0.25"/>
    <row r="58" spans="1:6" ht="15" customHeight="1" x14ac:dyDescent="0.25"/>
    <row r="59" spans="1:6" ht="15" customHeight="1" x14ac:dyDescent="0.25"/>
    <row r="60" spans="1:6" ht="15" customHeight="1" x14ac:dyDescent="0.25"/>
    <row r="61" spans="1:6" ht="15" customHeight="1" x14ac:dyDescent="0.25"/>
    <row r="62" spans="1:6" ht="15" customHeight="1" x14ac:dyDescent="0.25"/>
    <row r="63" spans="1:6" ht="15" customHeight="1" x14ac:dyDescent="0.25"/>
    <row r="64" spans="1:6" ht="15" customHeight="1" x14ac:dyDescent="0.25"/>
    <row r="65" ht="15" customHeight="1" x14ac:dyDescent="0.25"/>
    <row r="66" ht="15" customHeight="1" x14ac:dyDescent="0.25"/>
    <row r="67" ht="15" customHeight="1" x14ac:dyDescent="0.25"/>
  </sheetData>
  <sheetProtection sheet="1" objects="1" scenarios="1"/>
  <mergeCells count="28">
    <mergeCell ref="A45:C46"/>
    <mergeCell ref="D45:F46"/>
    <mergeCell ref="A47:C48"/>
    <mergeCell ref="D47:F48"/>
    <mergeCell ref="A43:C44"/>
    <mergeCell ref="D43:F44"/>
    <mergeCell ref="A31:D31"/>
    <mergeCell ref="A32:M32"/>
    <mergeCell ref="A39:C40"/>
    <mergeCell ref="D39:F40"/>
    <mergeCell ref="A41:C42"/>
    <mergeCell ref="D41:F42"/>
    <mergeCell ref="A34:C34"/>
    <mergeCell ref="D34:F34"/>
    <mergeCell ref="A35:C36"/>
    <mergeCell ref="D35:F36"/>
    <mergeCell ref="A37:C38"/>
    <mergeCell ref="D37:F38"/>
    <mergeCell ref="A1:M1"/>
    <mergeCell ref="A26:D26"/>
    <mergeCell ref="A27:D27"/>
    <mergeCell ref="A28:D28"/>
    <mergeCell ref="A29:D29"/>
    <mergeCell ref="A30:D30"/>
    <mergeCell ref="A25:D25"/>
    <mergeCell ref="A23:D23"/>
    <mergeCell ref="A24:D24"/>
    <mergeCell ref="G22:K23"/>
  </mergeCells>
  <pageMargins left="0.39370078740157483" right="0.39370078740157483" top="0.78740157480314965"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J58"/>
  <sheetViews>
    <sheetView showGridLines="0" showZeros="0" workbookViewId="0">
      <selection activeCell="B40" sqref="B40"/>
    </sheetView>
  </sheetViews>
  <sheetFormatPr baseColWidth="10" defaultRowHeight="15" x14ac:dyDescent="0.25"/>
  <cols>
    <col min="1" max="1" width="3.85546875" style="34" customWidth="1"/>
    <col min="2" max="2" width="81.28515625" style="10" customWidth="1"/>
    <col min="3" max="3" width="6.140625" style="11" customWidth="1"/>
    <col min="4" max="4" width="3.7109375" style="11" customWidth="1"/>
    <col min="5" max="5" width="7.85546875" style="11" customWidth="1"/>
    <col min="6" max="6" width="1.5703125" style="11" customWidth="1"/>
    <col min="7" max="10" width="7.85546875" style="11" customWidth="1"/>
    <col min="11" max="11" width="4.5703125" style="11" customWidth="1"/>
    <col min="12" max="16384" width="11.42578125" style="11"/>
  </cols>
  <sheetData>
    <row r="1" spans="1:10" ht="17.25" customHeight="1" thickBot="1" x14ac:dyDescent="0.3">
      <c r="A1" s="9" t="s">
        <v>19</v>
      </c>
      <c r="E1" s="318" t="s">
        <v>20</v>
      </c>
      <c r="F1" s="318"/>
      <c r="G1" s="318"/>
      <c r="H1" s="318"/>
      <c r="I1" s="318"/>
      <c r="J1" s="318"/>
    </row>
    <row r="2" spans="1:10" ht="60" customHeight="1" thickTop="1" x14ac:dyDescent="0.25">
      <c r="A2" s="319" t="s">
        <v>21</v>
      </c>
      <c r="B2" s="319"/>
      <c r="C2" s="319"/>
      <c r="D2" s="105"/>
      <c r="E2" s="320" t="s">
        <v>253</v>
      </c>
      <c r="F2" s="321"/>
      <c r="G2" s="321"/>
      <c r="H2" s="321"/>
      <c r="I2" s="321"/>
      <c r="J2" s="322"/>
    </row>
    <row r="3" spans="1:10" ht="19.5" customHeight="1" thickBot="1" x14ac:dyDescent="0.3">
      <c r="A3" s="329" t="s">
        <v>243</v>
      </c>
      <c r="B3" s="329"/>
      <c r="C3" s="329"/>
      <c r="D3" s="105"/>
      <c r="E3" s="323"/>
      <c r="F3" s="324"/>
      <c r="G3" s="324"/>
      <c r="H3" s="324"/>
      <c r="I3" s="324"/>
      <c r="J3" s="325"/>
    </row>
    <row r="4" spans="1:10" ht="15.75" customHeight="1" thickTop="1" thickBot="1" x14ac:dyDescent="0.3">
      <c r="A4" s="13"/>
      <c r="B4" s="13"/>
      <c r="C4" s="13" t="s">
        <v>24</v>
      </c>
      <c r="E4" s="326"/>
      <c r="F4" s="327"/>
      <c r="G4" s="327"/>
      <c r="H4" s="327"/>
      <c r="I4" s="327"/>
      <c r="J4" s="328"/>
    </row>
    <row r="5" spans="1:10" ht="16.5" thickTop="1" thickBot="1" x14ac:dyDescent="0.3">
      <c r="A5" s="14" t="s">
        <v>25</v>
      </c>
      <c r="B5" s="330" t="s">
        <v>26</v>
      </c>
      <c r="C5" s="330"/>
      <c r="D5" s="15"/>
      <c r="E5" s="16" t="s">
        <v>27</v>
      </c>
      <c r="F5" s="17"/>
      <c r="G5" s="16" t="s">
        <v>28</v>
      </c>
      <c r="H5" s="16" t="s">
        <v>29</v>
      </c>
      <c r="I5" s="16" t="s">
        <v>30</v>
      </c>
      <c r="J5" s="16" t="s">
        <v>31</v>
      </c>
    </row>
    <row r="6" spans="1:10" ht="15.75" thickTop="1" x14ac:dyDescent="0.25">
      <c r="A6" s="18"/>
      <c r="B6" s="19" t="s">
        <v>53</v>
      </c>
      <c r="C6" s="20" t="str">
        <f>IF(SUM(E6:J6)=0,"",SUM(E6:J6))</f>
        <v/>
      </c>
      <c r="D6" s="21"/>
      <c r="E6" s="22" t="str">
        <f>Klasse!M3</f>
        <v/>
      </c>
      <c r="F6" s="17"/>
      <c r="G6" s="23"/>
      <c r="H6" s="24"/>
      <c r="I6" s="24"/>
      <c r="J6" s="25"/>
    </row>
    <row r="7" spans="1:10" ht="4.5" customHeight="1" x14ac:dyDescent="0.25">
      <c r="A7" s="18"/>
      <c r="B7" s="19"/>
      <c r="C7" s="57"/>
      <c r="D7" s="21"/>
      <c r="E7" s="30"/>
      <c r="F7" s="17"/>
      <c r="G7" s="31"/>
      <c r="H7" s="32"/>
      <c r="I7" s="32"/>
      <c r="J7" s="33"/>
    </row>
    <row r="8" spans="1:10" x14ac:dyDescent="0.25">
      <c r="A8" s="14" t="s">
        <v>32</v>
      </c>
      <c r="B8" s="36" t="s">
        <v>247</v>
      </c>
      <c r="C8" s="36" t="s">
        <v>148</v>
      </c>
      <c r="D8" s="37"/>
      <c r="E8" s="30"/>
      <c r="F8" s="17"/>
      <c r="G8" s="31"/>
      <c r="H8" s="32"/>
      <c r="I8" s="32"/>
      <c r="J8" s="33"/>
    </row>
    <row r="9" spans="1:10" x14ac:dyDescent="0.25">
      <c r="B9" s="10" t="s">
        <v>149</v>
      </c>
      <c r="C9" s="20" t="str">
        <f t="shared" ref="C9:C14" si="0">IF(SUM(E9:J9)=0,"",SUM(E9:J9))</f>
        <v/>
      </c>
      <c r="D9" s="38"/>
      <c r="E9" s="26" t="str">
        <f>Klasse!H44</f>
        <v/>
      </c>
      <c r="F9" s="17"/>
      <c r="G9" s="27"/>
      <c r="H9" s="28"/>
      <c r="I9" s="28"/>
      <c r="J9" s="29"/>
    </row>
    <row r="10" spans="1:10" x14ac:dyDescent="0.25">
      <c r="B10" s="10" t="s">
        <v>150</v>
      </c>
      <c r="C10" s="20" t="str">
        <f t="shared" si="0"/>
        <v/>
      </c>
      <c r="D10" s="38"/>
      <c r="E10" s="26" t="str">
        <f>Klasse!I44</f>
        <v/>
      </c>
      <c r="F10" s="17"/>
      <c r="G10" s="27"/>
      <c r="H10" s="28"/>
      <c r="I10" s="28"/>
      <c r="J10" s="29"/>
    </row>
    <row r="11" spans="1:10" x14ac:dyDescent="0.25">
      <c r="B11" s="10" t="s">
        <v>151</v>
      </c>
      <c r="C11" s="20" t="str">
        <f t="shared" si="0"/>
        <v/>
      </c>
      <c r="D11" s="38"/>
      <c r="E11" s="26" t="str">
        <f>Klasse!J44</f>
        <v/>
      </c>
      <c r="F11" s="17"/>
      <c r="G11" s="27"/>
      <c r="H11" s="28"/>
      <c r="I11" s="28"/>
      <c r="J11" s="29"/>
    </row>
    <row r="12" spans="1:10" x14ac:dyDescent="0.25">
      <c r="B12" s="10" t="s">
        <v>152</v>
      </c>
      <c r="C12" s="20" t="str">
        <f t="shared" si="0"/>
        <v/>
      </c>
      <c r="D12" s="38"/>
      <c r="E12" s="26" t="str">
        <f>Klasse!K44</f>
        <v/>
      </c>
      <c r="F12" s="17"/>
      <c r="G12" s="27"/>
      <c r="H12" s="28"/>
      <c r="I12" s="28"/>
      <c r="J12" s="29"/>
    </row>
    <row r="13" spans="1:10" x14ac:dyDescent="0.25">
      <c r="B13" s="10" t="s">
        <v>153</v>
      </c>
      <c r="C13" s="20" t="str">
        <f t="shared" si="0"/>
        <v/>
      </c>
      <c r="D13" s="38"/>
      <c r="E13" s="26" t="str">
        <f>Klasse!L44</f>
        <v/>
      </c>
      <c r="F13" s="17"/>
      <c r="G13" s="27"/>
      <c r="H13" s="28"/>
      <c r="I13" s="28"/>
      <c r="J13" s="29"/>
    </row>
    <row r="14" spans="1:10" x14ac:dyDescent="0.25">
      <c r="B14" s="10" t="s">
        <v>154</v>
      </c>
      <c r="C14" s="20" t="str">
        <f t="shared" si="0"/>
        <v/>
      </c>
      <c r="D14" s="38"/>
      <c r="E14" s="26" t="str">
        <f>Klasse!M44</f>
        <v/>
      </c>
      <c r="F14" s="17"/>
      <c r="G14" s="27"/>
      <c r="H14" s="28"/>
      <c r="I14" s="28"/>
      <c r="J14" s="29"/>
    </row>
    <row r="15" spans="1:10" ht="4.5" customHeight="1" x14ac:dyDescent="0.25">
      <c r="C15" s="11" t="s">
        <v>148</v>
      </c>
      <c r="D15" s="35"/>
      <c r="E15" s="30"/>
      <c r="F15" s="17"/>
      <c r="G15" s="31"/>
      <c r="H15" s="32"/>
      <c r="I15" s="32"/>
      <c r="J15" s="33"/>
    </row>
    <row r="16" spans="1:10" x14ac:dyDescent="0.25">
      <c r="A16" s="14" t="s">
        <v>155</v>
      </c>
      <c r="B16" s="36" t="s">
        <v>156</v>
      </c>
      <c r="C16" s="36" t="s">
        <v>148</v>
      </c>
      <c r="D16" s="37"/>
      <c r="E16" s="30"/>
      <c r="F16" s="17"/>
      <c r="G16" s="31"/>
      <c r="H16" s="32"/>
      <c r="I16" s="32"/>
      <c r="J16" s="33"/>
    </row>
    <row r="17" spans="1:10" x14ac:dyDescent="0.25">
      <c r="B17" s="10" t="s">
        <v>157</v>
      </c>
      <c r="C17" s="20" t="str">
        <f t="shared" ref="C17:C22" si="1">IF(SUM(E17:J17)=0,"",SUM(E17:J17))</f>
        <v/>
      </c>
      <c r="D17" s="38"/>
      <c r="E17" s="26" t="str">
        <f>Klasse!H45</f>
        <v/>
      </c>
      <c r="F17" s="17"/>
      <c r="G17" s="27"/>
      <c r="H17" s="28"/>
      <c r="I17" s="28"/>
      <c r="J17" s="29"/>
    </row>
    <row r="18" spans="1:10" x14ac:dyDescent="0.25">
      <c r="B18" s="10" t="s">
        <v>158</v>
      </c>
      <c r="C18" s="20" t="str">
        <f t="shared" si="1"/>
        <v/>
      </c>
      <c r="D18" s="38"/>
      <c r="E18" s="26" t="str">
        <f>Klasse!I45</f>
        <v/>
      </c>
      <c r="F18" s="17"/>
      <c r="G18" s="27"/>
      <c r="H18" s="28"/>
      <c r="I18" s="28"/>
      <c r="J18" s="29"/>
    </row>
    <row r="19" spans="1:10" x14ac:dyDescent="0.25">
      <c r="B19" s="10" t="s">
        <v>159</v>
      </c>
      <c r="C19" s="20" t="str">
        <f t="shared" si="1"/>
        <v/>
      </c>
      <c r="D19" s="38"/>
      <c r="E19" s="26" t="str">
        <f>Klasse!J45</f>
        <v/>
      </c>
      <c r="F19" s="17"/>
      <c r="G19" s="27"/>
      <c r="H19" s="28"/>
      <c r="I19" s="28"/>
      <c r="J19" s="29"/>
    </row>
    <row r="20" spans="1:10" x14ac:dyDescent="0.25">
      <c r="B20" s="10" t="s">
        <v>160</v>
      </c>
      <c r="C20" s="20" t="str">
        <f t="shared" si="1"/>
        <v/>
      </c>
      <c r="D20" s="38"/>
      <c r="E20" s="26" t="str">
        <f>Klasse!K45</f>
        <v/>
      </c>
      <c r="F20" s="17"/>
      <c r="G20" s="27"/>
      <c r="H20" s="28"/>
      <c r="I20" s="28"/>
      <c r="J20" s="29"/>
    </row>
    <row r="21" spans="1:10" x14ac:dyDescent="0.25">
      <c r="B21" s="10" t="s">
        <v>161</v>
      </c>
      <c r="C21" s="20" t="str">
        <f t="shared" si="1"/>
        <v/>
      </c>
      <c r="D21" s="38"/>
      <c r="E21" s="26" t="str">
        <f>Klasse!L45</f>
        <v/>
      </c>
      <c r="F21" s="17"/>
      <c r="G21" s="27"/>
      <c r="H21" s="28"/>
      <c r="I21" s="28"/>
      <c r="J21" s="29"/>
    </row>
    <row r="22" spans="1:10" x14ac:dyDescent="0.25">
      <c r="B22" s="10" t="s">
        <v>162</v>
      </c>
      <c r="C22" s="20" t="str">
        <f t="shared" si="1"/>
        <v/>
      </c>
      <c r="D22" s="38"/>
      <c r="E22" s="26" t="str">
        <f>Klasse!M45</f>
        <v/>
      </c>
      <c r="F22" s="17"/>
      <c r="G22" s="27"/>
      <c r="H22" s="28"/>
      <c r="I22" s="28"/>
      <c r="J22" s="29"/>
    </row>
    <row r="23" spans="1:10" ht="6.75" customHeight="1" x14ac:dyDescent="0.25">
      <c r="C23" s="11" t="str">
        <f t="shared" ref="C23:C52" si="2">IF(SUM(E23:J23)=0,"",SUM(E23:J23))</f>
        <v/>
      </c>
      <c r="D23" s="35"/>
      <c r="E23" s="30"/>
      <c r="F23" s="17"/>
      <c r="G23" s="31"/>
      <c r="H23" s="32"/>
      <c r="I23" s="32"/>
      <c r="J23" s="33"/>
    </row>
    <row r="24" spans="1:10" ht="31.5" customHeight="1" x14ac:dyDescent="0.25">
      <c r="A24" s="14" t="s">
        <v>248</v>
      </c>
      <c r="B24" s="44" t="s">
        <v>79</v>
      </c>
      <c r="C24" s="36" t="str">
        <f t="shared" si="2"/>
        <v/>
      </c>
      <c r="D24" s="37"/>
      <c r="E24" s="30"/>
      <c r="F24" s="17"/>
      <c r="G24" s="31"/>
      <c r="H24" s="32"/>
      <c r="I24" s="32"/>
      <c r="J24" s="33"/>
    </row>
    <row r="25" spans="1:10" x14ac:dyDescent="0.25">
      <c r="B25" s="10" t="s">
        <v>122</v>
      </c>
      <c r="C25" s="20" t="str">
        <f t="shared" si="2"/>
        <v/>
      </c>
      <c r="D25" s="38"/>
      <c r="E25" s="26" t="str">
        <f>Klasse!D40</f>
        <v/>
      </c>
      <c r="F25" s="17"/>
      <c r="G25" s="27"/>
      <c r="H25" s="28"/>
      <c r="I25" s="28"/>
      <c r="J25" s="29"/>
    </row>
    <row r="26" spans="1:10" x14ac:dyDescent="0.25">
      <c r="B26" s="47" t="s">
        <v>80</v>
      </c>
      <c r="C26" s="49"/>
      <c r="D26" s="21"/>
      <c r="E26" s="50"/>
      <c r="F26" s="17"/>
      <c r="G26" s="51"/>
      <c r="H26" s="52"/>
      <c r="I26" s="52"/>
      <c r="J26" s="53"/>
    </row>
    <row r="27" spans="1:10" x14ac:dyDescent="0.25">
      <c r="B27" s="10" t="s">
        <v>145</v>
      </c>
      <c r="C27" s="48" t="str">
        <f t="shared" si="2"/>
        <v/>
      </c>
      <c r="D27" s="38"/>
      <c r="E27" s="26" t="str">
        <f>Klasse!E40</f>
        <v/>
      </c>
      <c r="F27" s="17"/>
      <c r="G27" s="27"/>
      <c r="H27" s="28"/>
      <c r="I27" s="28"/>
      <c r="J27" s="29"/>
    </row>
    <row r="28" spans="1:10" x14ac:dyDescent="0.25">
      <c r="B28" s="10" t="s">
        <v>123</v>
      </c>
      <c r="C28" s="20" t="str">
        <f t="shared" si="2"/>
        <v/>
      </c>
      <c r="D28" s="38"/>
      <c r="E28" s="26" t="str">
        <f>Klasse!F40</f>
        <v/>
      </c>
      <c r="F28" s="17"/>
      <c r="G28" s="27"/>
      <c r="H28" s="28"/>
      <c r="I28" s="28"/>
      <c r="J28" s="29"/>
    </row>
    <row r="29" spans="1:10" x14ac:dyDescent="0.25">
      <c r="B29" s="10" t="s">
        <v>124</v>
      </c>
      <c r="C29" s="20" t="str">
        <f t="shared" si="2"/>
        <v/>
      </c>
      <c r="D29" s="38"/>
      <c r="E29" s="26" t="str">
        <f>Klasse!G40</f>
        <v/>
      </c>
      <c r="F29" s="17"/>
      <c r="G29" s="27"/>
      <c r="H29" s="28"/>
      <c r="I29" s="28"/>
      <c r="J29" s="29"/>
    </row>
    <row r="30" spans="1:10" x14ac:dyDescent="0.25">
      <c r="B30" s="10" t="s">
        <v>125</v>
      </c>
      <c r="C30" s="20" t="str">
        <f t="shared" si="2"/>
        <v/>
      </c>
      <c r="D30" s="38"/>
      <c r="E30" s="26" t="str">
        <f>Klasse!H40</f>
        <v/>
      </c>
      <c r="F30" s="17"/>
      <c r="G30" s="27"/>
      <c r="H30" s="28"/>
      <c r="I30" s="28"/>
      <c r="J30" s="29"/>
    </row>
    <row r="31" spans="1:10" x14ac:dyDescent="0.25">
      <c r="B31" s="10" t="s">
        <v>126</v>
      </c>
      <c r="C31" s="20" t="str">
        <f t="shared" si="2"/>
        <v/>
      </c>
      <c r="D31" s="38"/>
      <c r="E31" s="26" t="str">
        <f>Klasse!I40</f>
        <v/>
      </c>
      <c r="F31" s="17"/>
      <c r="G31" s="27"/>
      <c r="H31" s="28"/>
      <c r="I31" s="28"/>
      <c r="J31" s="29"/>
    </row>
    <row r="32" spans="1:10" x14ac:dyDescent="0.25">
      <c r="B32" s="10" t="s">
        <v>127</v>
      </c>
      <c r="C32" s="20" t="str">
        <f t="shared" si="2"/>
        <v/>
      </c>
      <c r="D32" s="38"/>
      <c r="E32" s="26" t="str">
        <f>Klasse!J40</f>
        <v/>
      </c>
      <c r="F32" s="17"/>
      <c r="G32" s="27"/>
      <c r="H32" s="28"/>
      <c r="I32" s="28"/>
      <c r="J32" s="29"/>
    </row>
    <row r="33" spans="2:10" x14ac:dyDescent="0.25">
      <c r="B33" s="10" t="s">
        <v>128</v>
      </c>
      <c r="C33" s="20" t="str">
        <f t="shared" si="2"/>
        <v/>
      </c>
      <c r="D33" s="38"/>
      <c r="E33" s="26" t="str">
        <f>Klasse!K40</f>
        <v/>
      </c>
      <c r="F33" s="17"/>
      <c r="G33" s="27"/>
      <c r="H33" s="28"/>
      <c r="I33" s="28"/>
      <c r="J33" s="29"/>
    </row>
    <row r="34" spans="2:10" x14ac:dyDescent="0.25">
      <c r="B34" s="10" t="s">
        <v>146</v>
      </c>
      <c r="C34" s="20" t="str">
        <f t="shared" si="2"/>
        <v/>
      </c>
      <c r="D34" s="38"/>
      <c r="E34" s="26" t="str">
        <f>Klasse!L40</f>
        <v/>
      </c>
      <c r="F34" s="17"/>
      <c r="G34" s="27"/>
      <c r="H34" s="28"/>
      <c r="I34" s="28"/>
      <c r="J34" s="29"/>
    </row>
    <row r="35" spans="2:10" x14ac:dyDescent="0.25">
      <c r="B35" s="10" t="s">
        <v>129</v>
      </c>
      <c r="C35" s="20" t="str">
        <f t="shared" si="2"/>
        <v/>
      </c>
      <c r="D35" s="38"/>
      <c r="E35" s="26" t="str">
        <f>Klasse!M40</f>
        <v/>
      </c>
      <c r="F35" s="17"/>
      <c r="G35" s="27"/>
      <c r="H35" s="28"/>
      <c r="I35" s="28"/>
      <c r="J35" s="29"/>
    </row>
    <row r="36" spans="2:10" x14ac:dyDescent="0.25">
      <c r="B36" s="10" t="s">
        <v>130</v>
      </c>
      <c r="C36" s="20" t="str">
        <f t="shared" si="2"/>
        <v/>
      </c>
      <c r="D36" s="38"/>
      <c r="E36" s="26" t="str">
        <f>Klasse!N40</f>
        <v/>
      </c>
      <c r="F36" s="17"/>
      <c r="G36" s="27"/>
      <c r="H36" s="28"/>
      <c r="I36" s="28"/>
      <c r="J36" s="29"/>
    </row>
    <row r="37" spans="2:10" x14ac:dyDescent="0.25">
      <c r="B37" s="10" t="s">
        <v>131</v>
      </c>
      <c r="C37" s="20" t="str">
        <f t="shared" si="2"/>
        <v/>
      </c>
      <c r="D37" s="38"/>
      <c r="E37" s="26" t="str">
        <f>Klasse!O40</f>
        <v/>
      </c>
      <c r="F37" s="17"/>
      <c r="G37" s="27"/>
      <c r="H37" s="28"/>
      <c r="I37" s="28"/>
      <c r="J37" s="29"/>
    </row>
    <row r="38" spans="2:10" x14ac:dyDescent="0.25">
      <c r="B38" s="10" t="s">
        <v>132</v>
      </c>
      <c r="C38" s="20" t="str">
        <f t="shared" si="2"/>
        <v/>
      </c>
      <c r="D38" s="38"/>
      <c r="E38" s="26" t="str">
        <f>Klasse!P40</f>
        <v/>
      </c>
      <c r="F38" s="17"/>
      <c r="G38" s="27"/>
      <c r="H38" s="28"/>
      <c r="I38" s="28"/>
      <c r="J38" s="29"/>
    </row>
    <row r="39" spans="2:10" x14ac:dyDescent="0.25">
      <c r="B39" s="10" t="s">
        <v>133</v>
      </c>
      <c r="C39" s="20" t="str">
        <f t="shared" si="2"/>
        <v/>
      </c>
      <c r="D39" s="38"/>
      <c r="E39" s="26" t="str">
        <f>Klasse!Q40</f>
        <v/>
      </c>
      <c r="F39" s="17"/>
      <c r="G39" s="27"/>
      <c r="H39" s="28"/>
      <c r="I39" s="28"/>
      <c r="J39" s="29"/>
    </row>
    <row r="40" spans="2:10" x14ac:dyDescent="0.25">
      <c r="B40" s="10" t="s">
        <v>254</v>
      </c>
      <c r="C40" s="20" t="str">
        <f t="shared" si="2"/>
        <v/>
      </c>
      <c r="D40" s="38"/>
      <c r="E40" s="26" t="str">
        <f>Klasse!R40</f>
        <v/>
      </c>
      <c r="F40" s="17"/>
      <c r="G40" s="27"/>
      <c r="H40" s="28"/>
      <c r="I40" s="28"/>
      <c r="J40" s="29"/>
    </row>
    <row r="41" spans="2:10" x14ac:dyDescent="0.25">
      <c r="B41" s="10" t="s">
        <v>134</v>
      </c>
      <c r="C41" s="20" t="str">
        <f t="shared" si="2"/>
        <v/>
      </c>
      <c r="D41" s="38"/>
      <c r="E41" s="26" t="str">
        <f>Klasse!S40</f>
        <v/>
      </c>
      <c r="F41" s="17"/>
      <c r="G41" s="27"/>
      <c r="H41" s="28"/>
      <c r="I41" s="28"/>
      <c r="J41" s="29"/>
    </row>
    <row r="42" spans="2:10" x14ac:dyDescent="0.25">
      <c r="B42" s="10" t="s">
        <v>135</v>
      </c>
      <c r="C42" s="20" t="str">
        <f t="shared" si="2"/>
        <v/>
      </c>
      <c r="D42" s="38"/>
      <c r="E42" s="26" t="str">
        <f>Klasse!T40</f>
        <v/>
      </c>
      <c r="F42" s="17"/>
      <c r="G42" s="27"/>
      <c r="H42" s="28"/>
      <c r="I42" s="28"/>
      <c r="J42" s="29"/>
    </row>
    <row r="43" spans="2:10" x14ac:dyDescent="0.25">
      <c r="B43" s="10" t="s">
        <v>136</v>
      </c>
      <c r="C43" s="20" t="str">
        <f t="shared" si="2"/>
        <v/>
      </c>
      <c r="D43" s="38"/>
      <c r="E43" s="26" t="str">
        <f>Klasse!U40</f>
        <v/>
      </c>
      <c r="F43" s="17"/>
      <c r="G43" s="27"/>
      <c r="H43" s="28"/>
      <c r="I43" s="28"/>
      <c r="J43" s="29"/>
    </row>
    <row r="44" spans="2:10" x14ac:dyDescent="0.25">
      <c r="B44" s="10" t="s">
        <v>142</v>
      </c>
      <c r="C44" s="20" t="str">
        <f t="shared" si="2"/>
        <v/>
      </c>
      <c r="D44" s="38"/>
      <c r="E44" s="26" t="str">
        <f>Klasse!V40</f>
        <v/>
      </c>
      <c r="F44" s="17"/>
      <c r="G44" s="27"/>
      <c r="H44" s="28"/>
      <c r="I44" s="28"/>
      <c r="J44" s="29"/>
    </row>
    <row r="45" spans="2:10" x14ac:dyDescent="0.25">
      <c r="B45" s="10" t="s">
        <v>143</v>
      </c>
      <c r="C45" s="20" t="str">
        <f t="shared" si="2"/>
        <v/>
      </c>
      <c r="D45" s="38"/>
      <c r="E45" s="26" t="str">
        <f>Klasse!W40</f>
        <v/>
      </c>
      <c r="F45" s="17"/>
      <c r="G45" s="27"/>
      <c r="H45" s="28"/>
      <c r="I45" s="28"/>
      <c r="J45" s="29"/>
    </row>
    <row r="46" spans="2:10" x14ac:dyDescent="0.25">
      <c r="B46" s="10" t="s">
        <v>144</v>
      </c>
      <c r="C46" s="20" t="str">
        <f t="shared" si="2"/>
        <v/>
      </c>
      <c r="D46" s="38"/>
      <c r="E46" s="26" t="str">
        <f>Klasse!X40</f>
        <v/>
      </c>
      <c r="F46" s="17"/>
      <c r="G46" s="27"/>
      <c r="H46" s="28"/>
      <c r="I46" s="28"/>
      <c r="J46" s="29"/>
    </row>
    <row r="47" spans="2:10" x14ac:dyDescent="0.25">
      <c r="B47" s="10" t="s">
        <v>147</v>
      </c>
      <c r="C47" s="20" t="str">
        <f t="shared" si="2"/>
        <v/>
      </c>
      <c r="D47" s="38"/>
      <c r="E47" s="26" t="str">
        <f>Klasse!Y40</f>
        <v/>
      </c>
      <c r="F47" s="17"/>
      <c r="G47" s="27"/>
      <c r="H47" s="28"/>
      <c r="I47" s="28"/>
      <c r="J47" s="29"/>
    </row>
    <row r="48" spans="2:10" x14ac:dyDescent="0.25">
      <c r="B48" s="10" t="s">
        <v>137</v>
      </c>
      <c r="C48" s="20" t="str">
        <f t="shared" si="2"/>
        <v/>
      </c>
      <c r="D48" s="38"/>
      <c r="E48" s="26" t="str">
        <f>Klasse!Z40</f>
        <v/>
      </c>
      <c r="F48" s="17"/>
      <c r="G48" s="27"/>
      <c r="H48" s="28"/>
      <c r="I48" s="28"/>
      <c r="J48" s="29"/>
    </row>
    <row r="49" spans="1:10" x14ac:dyDescent="0.25">
      <c r="B49" s="10" t="s">
        <v>138</v>
      </c>
      <c r="C49" s="20" t="str">
        <f t="shared" si="2"/>
        <v/>
      </c>
      <c r="D49" s="38"/>
      <c r="E49" s="26" t="str">
        <f>Klasse!AA40</f>
        <v/>
      </c>
      <c r="F49" s="17"/>
      <c r="G49" s="27"/>
      <c r="H49" s="28"/>
      <c r="I49" s="28"/>
      <c r="J49" s="29"/>
    </row>
    <row r="50" spans="1:10" x14ac:dyDescent="0.25">
      <c r="B50" s="10" t="s">
        <v>139</v>
      </c>
      <c r="C50" s="20" t="str">
        <f t="shared" si="2"/>
        <v/>
      </c>
      <c r="D50" s="38"/>
      <c r="E50" s="26" t="str">
        <f>Klasse!AB40</f>
        <v/>
      </c>
      <c r="F50" s="17"/>
      <c r="G50" s="27"/>
      <c r="H50" s="28"/>
      <c r="I50" s="28"/>
      <c r="J50" s="29"/>
    </row>
    <row r="51" spans="1:10" x14ac:dyDescent="0.25">
      <c r="B51" s="10" t="s">
        <v>140</v>
      </c>
      <c r="C51" s="20" t="str">
        <f t="shared" si="2"/>
        <v/>
      </c>
      <c r="D51" s="38"/>
      <c r="E51" s="26" t="str">
        <f>Klasse!AC40</f>
        <v/>
      </c>
      <c r="F51" s="17"/>
      <c r="G51" s="27"/>
      <c r="H51" s="28"/>
      <c r="I51" s="28"/>
      <c r="J51" s="29"/>
    </row>
    <row r="52" spans="1:10" ht="15.75" thickBot="1" x14ac:dyDescent="0.3">
      <c r="B52" s="10" t="s">
        <v>141</v>
      </c>
      <c r="C52" s="20" t="str">
        <f t="shared" si="2"/>
        <v/>
      </c>
      <c r="D52" s="38"/>
      <c r="E52" s="39" t="str">
        <f>Klasse!AD40</f>
        <v/>
      </c>
      <c r="F52" s="17"/>
      <c r="G52" s="54"/>
      <c r="H52" s="55"/>
      <c r="I52" s="55"/>
      <c r="J52" s="56"/>
    </row>
    <row r="53" spans="1:10" ht="6.75" customHeight="1" thickTop="1" x14ac:dyDescent="0.25">
      <c r="D53" s="35"/>
    </row>
    <row r="54" spans="1:10" x14ac:dyDescent="0.25">
      <c r="A54" s="14" t="s">
        <v>249</v>
      </c>
      <c r="B54" s="330" t="s">
        <v>47</v>
      </c>
      <c r="C54" s="330"/>
      <c r="D54" s="37"/>
    </row>
    <row r="55" spans="1:10" x14ac:dyDescent="0.25">
      <c r="B55" s="314" t="s">
        <v>48</v>
      </c>
      <c r="C55" s="314"/>
      <c r="D55" s="40"/>
    </row>
    <row r="56" spans="1:10" x14ac:dyDescent="0.25">
      <c r="B56" s="315" t="s">
        <v>49</v>
      </c>
      <c r="C56" s="315"/>
    </row>
    <row r="57" spans="1:10" ht="22.5" customHeight="1" x14ac:dyDescent="0.25">
      <c r="B57" s="10" t="s">
        <v>50</v>
      </c>
    </row>
    <row r="58" spans="1:10" ht="160.5" customHeight="1" x14ac:dyDescent="0.25">
      <c r="B58" s="316"/>
      <c r="C58" s="317"/>
    </row>
  </sheetData>
  <sheetProtection sheet="1" objects="1" scenarios="1"/>
  <mergeCells count="9">
    <mergeCell ref="B55:C55"/>
    <mergeCell ref="B56:C56"/>
    <mergeCell ref="B58:C58"/>
    <mergeCell ref="E1:J1"/>
    <mergeCell ref="A2:C2"/>
    <mergeCell ref="E2:J4"/>
    <mergeCell ref="A3:C3"/>
    <mergeCell ref="B5:C5"/>
    <mergeCell ref="B54:C54"/>
  </mergeCells>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J55"/>
  <sheetViews>
    <sheetView showGridLines="0" showZeros="0" workbookViewId="0">
      <selection activeCell="B36" sqref="B36"/>
    </sheetView>
  </sheetViews>
  <sheetFormatPr baseColWidth="10" defaultRowHeight="15" x14ac:dyDescent="0.25"/>
  <cols>
    <col min="1" max="1" width="3.85546875" style="34" customWidth="1"/>
    <col min="2" max="2" width="81.28515625" style="10" customWidth="1"/>
    <col min="3" max="3" width="6.140625" style="11" customWidth="1"/>
    <col min="4" max="4" width="3.7109375" style="11" customWidth="1"/>
    <col min="5" max="5" width="7.85546875" style="11" customWidth="1"/>
    <col min="6" max="6" width="1.5703125" style="11" customWidth="1"/>
    <col min="7" max="10" width="7.85546875" style="11" customWidth="1"/>
    <col min="11" max="11" width="4.5703125" style="11" customWidth="1"/>
    <col min="12" max="16384" width="11.42578125" style="11"/>
  </cols>
  <sheetData>
    <row r="1" spans="1:10" ht="17.25" customHeight="1" thickBot="1" x14ac:dyDescent="0.3">
      <c r="A1" s="9" t="s">
        <v>19</v>
      </c>
      <c r="E1" s="318" t="s">
        <v>20</v>
      </c>
      <c r="F1" s="318"/>
      <c r="G1" s="318"/>
      <c r="H1" s="318"/>
      <c r="I1" s="318"/>
      <c r="J1" s="318"/>
    </row>
    <row r="2" spans="1:10" ht="60" customHeight="1" thickTop="1" x14ac:dyDescent="0.25">
      <c r="A2" s="319" t="s">
        <v>21</v>
      </c>
      <c r="B2" s="319"/>
      <c r="C2" s="319"/>
      <c r="D2" s="12"/>
      <c r="E2" s="320" t="s">
        <v>22</v>
      </c>
      <c r="F2" s="321"/>
      <c r="G2" s="321"/>
      <c r="H2" s="321"/>
      <c r="I2" s="321"/>
      <c r="J2" s="322"/>
    </row>
    <row r="3" spans="1:10" ht="19.5" customHeight="1" thickBot="1" x14ac:dyDescent="0.3">
      <c r="A3" s="329" t="s">
        <v>23</v>
      </c>
      <c r="B3" s="329"/>
      <c r="C3" s="329"/>
      <c r="D3" s="12"/>
      <c r="E3" s="323"/>
      <c r="F3" s="324"/>
      <c r="G3" s="324"/>
      <c r="H3" s="324"/>
      <c r="I3" s="324"/>
      <c r="J3" s="325"/>
    </row>
    <row r="4" spans="1:10" ht="15.75" customHeight="1" thickTop="1" thickBot="1" x14ac:dyDescent="0.3">
      <c r="A4" s="13"/>
      <c r="B4" s="13"/>
      <c r="C4" s="13" t="s">
        <v>24</v>
      </c>
      <c r="E4" s="326"/>
      <c r="F4" s="324"/>
      <c r="G4" s="327"/>
      <c r="H4" s="327"/>
      <c r="I4" s="327"/>
      <c r="J4" s="328"/>
    </row>
    <row r="5" spans="1:10" ht="16.5" thickTop="1" thickBot="1" x14ac:dyDescent="0.3">
      <c r="A5" s="14" t="s">
        <v>25</v>
      </c>
      <c r="B5" s="330" t="s">
        <v>26</v>
      </c>
      <c r="C5" s="330"/>
      <c r="D5" s="15"/>
      <c r="E5" s="16" t="s">
        <v>27</v>
      </c>
      <c r="F5" s="17"/>
      <c r="G5" s="16" t="s">
        <v>28</v>
      </c>
      <c r="H5" s="16" t="s">
        <v>29</v>
      </c>
      <c r="I5" s="16" t="s">
        <v>30</v>
      </c>
      <c r="J5" s="16" t="s">
        <v>31</v>
      </c>
    </row>
    <row r="6" spans="1:10" ht="15.75" thickTop="1" x14ac:dyDescent="0.25">
      <c r="A6" s="18"/>
      <c r="B6" s="19" t="s">
        <v>53</v>
      </c>
      <c r="C6" s="20" t="str">
        <f>IF(SUM(E6:J6)=0,"",SUM(E6:J6))</f>
        <v/>
      </c>
      <c r="D6" s="21"/>
      <c r="E6" s="22"/>
      <c r="F6" s="17"/>
      <c r="G6" s="23"/>
      <c r="H6" s="24"/>
      <c r="I6" s="24"/>
      <c r="J6" s="25"/>
    </row>
    <row r="7" spans="1:10" ht="6.75" customHeight="1" x14ac:dyDescent="0.25">
      <c r="C7" s="11" t="str">
        <f t="shared" ref="C7:C49" si="0">IF(SUM(E7:J7)=0,"",SUM(E7:J7))</f>
        <v/>
      </c>
      <c r="D7" s="35"/>
      <c r="E7" s="30"/>
      <c r="F7" s="17"/>
      <c r="G7" s="31"/>
      <c r="H7" s="32"/>
      <c r="I7" s="32"/>
      <c r="J7" s="33"/>
    </row>
    <row r="8" spans="1:10" x14ac:dyDescent="0.25">
      <c r="A8" s="41"/>
      <c r="B8" s="43" t="s">
        <v>51</v>
      </c>
      <c r="C8" s="42" t="str">
        <f t="shared" si="0"/>
        <v/>
      </c>
      <c r="D8" s="37"/>
      <c r="E8" s="30"/>
      <c r="F8" s="17"/>
      <c r="G8" s="31"/>
      <c r="H8" s="32"/>
      <c r="I8" s="32"/>
      <c r="J8" s="33"/>
    </row>
    <row r="9" spans="1:10" x14ac:dyDescent="0.25">
      <c r="B9" s="10" t="s">
        <v>33</v>
      </c>
      <c r="C9" s="20" t="str">
        <f t="shared" si="0"/>
        <v/>
      </c>
      <c r="D9" s="38"/>
      <c r="E9" s="26"/>
      <c r="F9" s="17"/>
      <c r="G9" s="27"/>
      <c r="H9" s="28"/>
      <c r="I9" s="28"/>
      <c r="J9" s="29"/>
    </row>
    <row r="10" spans="1:10" x14ac:dyDescent="0.25">
      <c r="B10" s="10" t="s">
        <v>34</v>
      </c>
      <c r="C10" s="20" t="str">
        <f t="shared" si="0"/>
        <v/>
      </c>
      <c r="D10" s="38"/>
      <c r="E10" s="26"/>
      <c r="F10" s="17"/>
      <c r="G10" s="27"/>
      <c r="H10" s="28"/>
      <c r="I10" s="28"/>
      <c r="J10" s="29"/>
    </row>
    <row r="11" spans="1:10" x14ac:dyDescent="0.25">
      <c r="B11" s="10" t="s">
        <v>35</v>
      </c>
      <c r="C11" s="20" t="str">
        <f t="shared" si="0"/>
        <v/>
      </c>
      <c r="D11" s="38"/>
      <c r="E11" s="26"/>
      <c r="F11" s="17"/>
      <c r="G11" s="27"/>
      <c r="H11" s="28"/>
      <c r="I11" s="28"/>
      <c r="J11" s="29"/>
    </row>
    <row r="12" spans="1:10" x14ac:dyDescent="0.25">
      <c r="B12" s="10" t="s">
        <v>36</v>
      </c>
      <c r="C12" s="20" t="str">
        <f t="shared" si="0"/>
        <v/>
      </c>
      <c r="D12" s="38"/>
      <c r="E12" s="26"/>
      <c r="F12" s="17"/>
      <c r="G12" s="27"/>
      <c r="H12" s="28"/>
      <c r="I12" s="28"/>
      <c r="J12" s="29"/>
    </row>
    <row r="13" spans="1:10" x14ac:dyDescent="0.25">
      <c r="B13" s="10" t="s">
        <v>37</v>
      </c>
      <c r="C13" s="20" t="str">
        <f t="shared" si="0"/>
        <v/>
      </c>
      <c r="D13" s="38"/>
      <c r="E13" s="26"/>
      <c r="F13" s="17"/>
      <c r="G13" s="27"/>
      <c r="H13" s="28"/>
      <c r="I13" s="28"/>
      <c r="J13" s="29"/>
    </row>
    <row r="14" spans="1:10" x14ac:dyDescent="0.25">
      <c r="B14" s="10" t="s">
        <v>38</v>
      </c>
      <c r="C14" s="20" t="str">
        <f t="shared" si="0"/>
        <v/>
      </c>
      <c r="D14" s="38"/>
      <c r="E14" s="26"/>
      <c r="F14" s="17"/>
      <c r="G14" s="27"/>
      <c r="H14" s="28"/>
      <c r="I14" s="28"/>
      <c r="J14" s="29"/>
    </row>
    <row r="15" spans="1:10" ht="6.75" customHeight="1" x14ac:dyDescent="0.25">
      <c r="C15" s="11" t="str">
        <f t="shared" si="0"/>
        <v/>
      </c>
      <c r="D15" s="35"/>
      <c r="E15" s="30"/>
      <c r="F15" s="17"/>
      <c r="G15" s="31"/>
      <c r="H15" s="32"/>
      <c r="I15" s="32"/>
      <c r="J15" s="33"/>
    </row>
    <row r="16" spans="1:10" x14ac:dyDescent="0.25">
      <c r="A16" s="41"/>
      <c r="B16" s="43" t="s">
        <v>52</v>
      </c>
      <c r="C16" s="42" t="str">
        <f t="shared" si="0"/>
        <v/>
      </c>
      <c r="D16" s="37"/>
      <c r="E16" s="30"/>
      <c r="F16" s="17"/>
      <c r="G16" s="31"/>
      <c r="H16" s="32"/>
      <c r="I16" s="32"/>
      <c r="J16" s="33"/>
    </row>
    <row r="17" spans="1:10" x14ac:dyDescent="0.25">
      <c r="B17" s="10" t="s">
        <v>39</v>
      </c>
      <c r="C17" s="20" t="str">
        <f t="shared" si="0"/>
        <v/>
      </c>
      <c r="D17" s="38"/>
      <c r="E17" s="26"/>
      <c r="F17" s="17"/>
      <c r="G17" s="27"/>
      <c r="H17" s="28"/>
      <c r="I17" s="28"/>
      <c r="J17" s="29"/>
    </row>
    <row r="18" spans="1:10" x14ac:dyDescent="0.25">
      <c r="B18" s="10" t="s">
        <v>40</v>
      </c>
      <c r="C18" s="20" t="str">
        <f t="shared" si="0"/>
        <v/>
      </c>
      <c r="D18" s="38"/>
      <c r="E18" s="26"/>
      <c r="F18" s="17"/>
      <c r="G18" s="27"/>
      <c r="H18" s="28"/>
      <c r="I18" s="28"/>
      <c r="J18" s="29"/>
    </row>
    <row r="19" spans="1:10" x14ac:dyDescent="0.25">
      <c r="B19" s="10" t="s">
        <v>41</v>
      </c>
      <c r="C19" s="20" t="str">
        <f t="shared" si="0"/>
        <v/>
      </c>
      <c r="D19" s="38"/>
      <c r="E19" s="26"/>
      <c r="F19" s="17"/>
      <c r="G19" s="27"/>
      <c r="H19" s="28"/>
      <c r="I19" s="28"/>
      <c r="J19" s="29"/>
    </row>
    <row r="20" spans="1:10" x14ac:dyDescent="0.25">
      <c r="B20" s="10" t="s">
        <v>42</v>
      </c>
      <c r="C20" s="20" t="str">
        <f t="shared" si="0"/>
        <v/>
      </c>
      <c r="D20" s="38"/>
      <c r="E20" s="26"/>
      <c r="F20" s="17"/>
      <c r="G20" s="27"/>
      <c r="H20" s="28"/>
      <c r="I20" s="28"/>
      <c r="J20" s="29"/>
    </row>
    <row r="21" spans="1:10" x14ac:dyDescent="0.25">
      <c r="B21" s="10" t="s">
        <v>43</v>
      </c>
      <c r="C21" s="20" t="str">
        <f t="shared" si="0"/>
        <v/>
      </c>
      <c r="D21" s="38"/>
      <c r="E21" s="26"/>
      <c r="F21" s="17"/>
      <c r="G21" s="27"/>
      <c r="H21" s="28"/>
      <c r="I21" s="28"/>
      <c r="J21" s="29"/>
    </row>
    <row r="22" spans="1:10" x14ac:dyDescent="0.25">
      <c r="B22" s="10" t="s">
        <v>44</v>
      </c>
      <c r="C22" s="20" t="str">
        <f t="shared" si="0"/>
        <v/>
      </c>
      <c r="D22" s="38"/>
      <c r="E22" s="26"/>
      <c r="F22" s="17"/>
      <c r="G22" s="27"/>
      <c r="H22" s="28"/>
      <c r="I22" s="28"/>
      <c r="J22" s="29"/>
    </row>
    <row r="23" spans="1:10" ht="6.75" customHeight="1" x14ac:dyDescent="0.25">
      <c r="C23" s="11" t="str">
        <f t="shared" si="0"/>
        <v/>
      </c>
      <c r="D23" s="35"/>
      <c r="E23" s="30"/>
      <c r="F23" s="17"/>
      <c r="G23" s="31"/>
      <c r="H23" s="32"/>
      <c r="I23" s="32"/>
      <c r="J23" s="33"/>
    </row>
    <row r="24" spans="1:10" x14ac:dyDescent="0.25">
      <c r="A24" s="14" t="s">
        <v>32</v>
      </c>
      <c r="B24" s="36" t="s">
        <v>45</v>
      </c>
      <c r="C24" s="36" t="str">
        <f t="shared" si="0"/>
        <v/>
      </c>
      <c r="D24" s="37"/>
      <c r="E24" s="30"/>
      <c r="F24" s="17"/>
      <c r="G24" s="31"/>
      <c r="H24" s="32"/>
      <c r="I24" s="32"/>
      <c r="J24" s="33"/>
    </row>
    <row r="25" spans="1:10" x14ac:dyDescent="0.25">
      <c r="B25" s="10" t="s">
        <v>54</v>
      </c>
      <c r="C25" s="20" t="str">
        <f t="shared" si="0"/>
        <v/>
      </c>
      <c r="D25" s="38"/>
      <c r="E25" s="26"/>
      <c r="F25" s="17"/>
      <c r="G25" s="27"/>
      <c r="H25" s="28"/>
      <c r="I25" s="28"/>
      <c r="J25" s="29"/>
    </row>
    <row r="26" spans="1:10" x14ac:dyDescent="0.25">
      <c r="B26" s="10" t="s">
        <v>55</v>
      </c>
      <c r="C26" s="20" t="str">
        <f t="shared" si="0"/>
        <v/>
      </c>
      <c r="D26" s="38"/>
      <c r="E26" s="26"/>
      <c r="F26" s="17"/>
      <c r="G26" s="27"/>
      <c r="H26" s="28"/>
      <c r="I26" s="28"/>
      <c r="J26" s="29"/>
    </row>
    <row r="27" spans="1:10" x14ac:dyDescent="0.25">
      <c r="B27" s="10" t="s">
        <v>56</v>
      </c>
      <c r="C27" s="20" t="str">
        <f t="shared" si="0"/>
        <v/>
      </c>
      <c r="D27" s="38"/>
      <c r="E27" s="26"/>
      <c r="F27" s="17"/>
      <c r="G27" s="27"/>
      <c r="H27" s="28"/>
      <c r="I27" s="28"/>
      <c r="J27" s="29"/>
    </row>
    <row r="28" spans="1:10" x14ac:dyDescent="0.25">
      <c r="B28" s="10" t="s">
        <v>57</v>
      </c>
      <c r="C28" s="20" t="str">
        <f t="shared" si="0"/>
        <v/>
      </c>
      <c r="D28" s="38"/>
      <c r="E28" s="26"/>
      <c r="F28" s="17"/>
      <c r="G28" s="27"/>
      <c r="H28" s="28"/>
      <c r="I28" s="28"/>
      <c r="J28" s="29"/>
    </row>
    <row r="29" spans="1:10" x14ac:dyDescent="0.25">
      <c r="B29" s="10" t="s">
        <v>58</v>
      </c>
      <c r="C29" s="20" t="str">
        <f t="shared" si="0"/>
        <v/>
      </c>
      <c r="D29" s="38"/>
      <c r="E29" s="26"/>
      <c r="F29" s="17"/>
      <c r="G29" s="27"/>
      <c r="H29" s="28"/>
      <c r="I29" s="28"/>
      <c r="J29" s="29"/>
    </row>
    <row r="30" spans="1:10" x14ac:dyDescent="0.25">
      <c r="B30" s="10" t="s">
        <v>59</v>
      </c>
      <c r="C30" s="20" t="str">
        <f t="shared" si="0"/>
        <v/>
      </c>
      <c r="D30" s="38"/>
      <c r="E30" s="26"/>
      <c r="F30" s="17"/>
      <c r="G30" s="27"/>
      <c r="H30" s="28"/>
      <c r="I30" s="28"/>
      <c r="J30" s="29"/>
    </row>
    <row r="31" spans="1:10" x14ac:dyDescent="0.25">
      <c r="B31" s="10" t="s">
        <v>60</v>
      </c>
      <c r="C31" s="20" t="str">
        <f t="shared" si="0"/>
        <v/>
      </c>
      <c r="D31" s="38"/>
      <c r="E31" s="26"/>
      <c r="F31" s="17"/>
      <c r="G31" s="27"/>
      <c r="H31" s="28"/>
      <c r="I31" s="28"/>
      <c r="J31" s="29"/>
    </row>
    <row r="32" spans="1:10" x14ac:dyDescent="0.25">
      <c r="B32" s="10" t="s">
        <v>61</v>
      </c>
      <c r="C32" s="20" t="str">
        <f t="shared" si="0"/>
        <v/>
      </c>
      <c r="D32" s="38"/>
      <c r="E32" s="26"/>
      <c r="F32" s="17"/>
      <c r="G32" s="27"/>
      <c r="H32" s="28"/>
      <c r="I32" s="28"/>
      <c r="J32" s="29"/>
    </row>
    <row r="33" spans="2:10" x14ac:dyDescent="0.25">
      <c r="B33" s="10" t="s">
        <v>62</v>
      </c>
      <c r="C33" s="20" t="str">
        <f t="shared" si="0"/>
        <v/>
      </c>
      <c r="D33" s="38"/>
      <c r="E33" s="26"/>
      <c r="F33" s="17"/>
      <c r="G33" s="27"/>
      <c r="H33" s="28"/>
      <c r="I33" s="28"/>
      <c r="J33" s="29"/>
    </row>
    <row r="34" spans="2:10" x14ac:dyDescent="0.25">
      <c r="B34" s="10" t="s">
        <v>63</v>
      </c>
      <c r="C34" s="20" t="str">
        <f t="shared" si="0"/>
        <v/>
      </c>
      <c r="D34" s="38"/>
      <c r="E34" s="26"/>
      <c r="F34" s="17"/>
      <c r="G34" s="27"/>
      <c r="H34" s="28"/>
      <c r="I34" s="28"/>
      <c r="J34" s="29"/>
    </row>
    <row r="35" spans="2:10" x14ac:dyDescent="0.25">
      <c r="B35" s="10" t="s">
        <v>64</v>
      </c>
      <c r="C35" s="20" t="str">
        <f t="shared" si="0"/>
        <v/>
      </c>
      <c r="D35" s="38"/>
      <c r="E35" s="26"/>
      <c r="F35" s="17"/>
      <c r="G35" s="27"/>
      <c r="H35" s="28"/>
      <c r="I35" s="28"/>
      <c r="J35" s="29"/>
    </row>
    <row r="36" spans="2:10" x14ac:dyDescent="0.25">
      <c r="B36" s="10" t="s">
        <v>65</v>
      </c>
      <c r="C36" s="20" t="str">
        <f t="shared" si="0"/>
        <v/>
      </c>
      <c r="D36" s="38"/>
      <c r="E36" s="26"/>
      <c r="F36" s="17"/>
      <c r="G36" s="27"/>
      <c r="H36" s="28"/>
      <c r="I36" s="28"/>
      <c r="J36" s="29"/>
    </row>
    <row r="37" spans="2:10" x14ac:dyDescent="0.25">
      <c r="B37" s="10" t="s">
        <v>66</v>
      </c>
      <c r="C37" s="20" t="str">
        <f t="shared" si="0"/>
        <v/>
      </c>
      <c r="D37" s="38"/>
      <c r="E37" s="26"/>
      <c r="F37" s="17"/>
      <c r="G37" s="27"/>
      <c r="H37" s="28"/>
      <c r="I37" s="28"/>
      <c r="J37" s="29"/>
    </row>
    <row r="38" spans="2:10" x14ac:dyDescent="0.25">
      <c r="B38" s="10" t="s">
        <v>67</v>
      </c>
      <c r="C38" s="20" t="str">
        <f t="shared" si="0"/>
        <v/>
      </c>
      <c r="D38" s="38"/>
      <c r="E38" s="26"/>
      <c r="F38" s="17"/>
      <c r="G38" s="27"/>
      <c r="H38" s="28"/>
      <c r="I38" s="28"/>
      <c r="J38" s="29"/>
    </row>
    <row r="39" spans="2:10" x14ac:dyDescent="0.25">
      <c r="B39" s="10" t="s">
        <v>68</v>
      </c>
      <c r="C39" s="20" t="str">
        <f t="shared" si="0"/>
        <v/>
      </c>
      <c r="D39" s="38"/>
      <c r="E39" s="26"/>
      <c r="F39" s="17"/>
      <c r="G39" s="27"/>
      <c r="H39" s="28"/>
      <c r="I39" s="28"/>
      <c r="J39" s="29"/>
    </row>
    <row r="40" spans="2:10" x14ac:dyDescent="0.25">
      <c r="B40" s="10" t="s">
        <v>69</v>
      </c>
      <c r="C40" s="20" t="str">
        <f t="shared" si="0"/>
        <v/>
      </c>
      <c r="D40" s="38"/>
      <c r="E40" s="26"/>
      <c r="F40" s="17"/>
      <c r="G40" s="27"/>
      <c r="H40" s="28"/>
      <c r="I40" s="28"/>
      <c r="J40" s="29"/>
    </row>
    <row r="41" spans="2:10" x14ac:dyDescent="0.25">
      <c r="B41" s="10" t="s">
        <v>70</v>
      </c>
      <c r="C41" s="20" t="str">
        <f t="shared" si="0"/>
        <v/>
      </c>
      <c r="D41" s="38"/>
      <c r="E41" s="26"/>
      <c r="F41" s="17"/>
      <c r="G41" s="27"/>
      <c r="H41" s="28"/>
      <c r="I41" s="28"/>
      <c r="J41" s="29"/>
    </row>
    <row r="42" spans="2:10" x14ac:dyDescent="0.25">
      <c r="B42" s="10" t="s">
        <v>71</v>
      </c>
      <c r="C42" s="20" t="str">
        <f t="shared" si="0"/>
        <v/>
      </c>
      <c r="D42" s="38"/>
      <c r="E42" s="26"/>
      <c r="F42" s="17"/>
      <c r="G42" s="27"/>
      <c r="H42" s="28"/>
      <c r="I42" s="28"/>
      <c r="J42" s="29"/>
    </row>
    <row r="43" spans="2:10" x14ac:dyDescent="0.25">
      <c r="B43" s="10" t="s">
        <v>72</v>
      </c>
      <c r="C43" s="20" t="str">
        <f t="shared" si="0"/>
        <v/>
      </c>
      <c r="D43" s="38"/>
      <c r="E43" s="26"/>
      <c r="F43" s="17"/>
      <c r="G43" s="27"/>
      <c r="H43" s="28"/>
      <c r="I43" s="28"/>
      <c r="J43" s="29"/>
    </row>
    <row r="44" spans="2:10" x14ac:dyDescent="0.25">
      <c r="B44" s="10" t="s">
        <v>73</v>
      </c>
      <c r="C44" s="20" t="str">
        <f t="shared" si="0"/>
        <v/>
      </c>
      <c r="D44" s="38"/>
      <c r="E44" s="26"/>
      <c r="F44" s="17"/>
      <c r="G44" s="27"/>
      <c r="H44" s="28"/>
      <c r="I44" s="28"/>
      <c r="J44" s="29"/>
    </row>
    <row r="45" spans="2:10" x14ac:dyDescent="0.25">
      <c r="B45" s="10" t="s">
        <v>74</v>
      </c>
      <c r="C45" s="20" t="str">
        <f t="shared" si="0"/>
        <v/>
      </c>
      <c r="D45" s="38"/>
      <c r="E45" s="26"/>
      <c r="F45" s="17"/>
      <c r="G45" s="27"/>
      <c r="H45" s="28"/>
      <c r="I45" s="28"/>
      <c r="J45" s="29"/>
    </row>
    <row r="46" spans="2:10" x14ac:dyDescent="0.25">
      <c r="B46" s="10" t="s">
        <v>75</v>
      </c>
      <c r="C46" s="20" t="str">
        <f t="shared" si="0"/>
        <v/>
      </c>
      <c r="D46" s="38"/>
      <c r="E46" s="26"/>
      <c r="F46" s="17"/>
      <c r="G46" s="27"/>
      <c r="H46" s="28"/>
      <c r="I46" s="28"/>
      <c r="J46" s="29"/>
    </row>
    <row r="47" spans="2:10" x14ac:dyDescent="0.25">
      <c r="B47" s="10" t="s">
        <v>76</v>
      </c>
      <c r="C47" s="20" t="str">
        <f t="shared" si="0"/>
        <v/>
      </c>
      <c r="D47" s="38"/>
      <c r="E47" s="26"/>
      <c r="F47" s="17"/>
      <c r="G47" s="27"/>
      <c r="H47" s="28"/>
      <c r="I47" s="28"/>
      <c r="J47" s="29"/>
    </row>
    <row r="48" spans="2:10" x14ac:dyDescent="0.25">
      <c r="B48" s="10" t="s">
        <v>77</v>
      </c>
      <c r="C48" s="20" t="str">
        <f t="shared" si="0"/>
        <v/>
      </c>
      <c r="D48" s="38"/>
      <c r="E48" s="26"/>
      <c r="F48" s="17"/>
      <c r="G48" s="27"/>
      <c r="H48" s="28"/>
      <c r="I48" s="28"/>
      <c r="J48" s="29"/>
    </row>
    <row r="49" spans="1:10" ht="15.75" thickBot="1" x14ac:dyDescent="0.3">
      <c r="B49" s="10" t="s">
        <v>78</v>
      </c>
      <c r="C49" s="20" t="str">
        <f t="shared" si="0"/>
        <v/>
      </c>
      <c r="D49" s="38"/>
      <c r="E49" s="39"/>
      <c r="F49" s="17"/>
      <c r="G49" s="27"/>
      <c r="H49" s="28"/>
      <c r="I49" s="28"/>
      <c r="J49" s="29"/>
    </row>
    <row r="50" spans="1:10" ht="6.75" customHeight="1" thickTop="1" x14ac:dyDescent="0.25">
      <c r="D50" s="35"/>
    </row>
    <row r="51" spans="1:10" x14ac:dyDescent="0.25">
      <c r="A51" s="14" t="s">
        <v>46</v>
      </c>
      <c r="B51" s="330" t="s">
        <v>47</v>
      </c>
      <c r="C51" s="330"/>
      <c r="D51" s="37"/>
    </row>
    <row r="52" spans="1:10" x14ac:dyDescent="0.25">
      <c r="B52" s="314" t="s">
        <v>48</v>
      </c>
      <c r="C52" s="314"/>
      <c r="D52" s="40"/>
    </row>
    <row r="53" spans="1:10" x14ac:dyDescent="0.25">
      <c r="B53" s="315" t="s">
        <v>49</v>
      </c>
      <c r="C53" s="315"/>
    </row>
    <row r="54" spans="1:10" ht="22.5" customHeight="1" x14ac:dyDescent="0.25">
      <c r="B54" s="10" t="s">
        <v>50</v>
      </c>
    </row>
    <row r="55" spans="1:10" ht="160.5" customHeight="1" x14ac:dyDescent="0.25">
      <c r="B55" s="331"/>
      <c r="C55" s="332"/>
    </row>
  </sheetData>
  <mergeCells count="9">
    <mergeCell ref="B52:C52"/>
    <mergeCell ref="B53:C53"/>
    <mergeCell ref="B55:C55"/>
    <mergeCell ref="E1:J1"/>
    <mergeCell ref="A2:C2"/>
    <mergeCell ref="E2:J4"/>
    <mergeCell ref="A3:C3"/>
    <mergeCell ref="B5:C5"/>
    <mergeCell ref="B51:C5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M67"/>
  <sheetViews>
    <sheetView showGridLines="0" zoomScale="115" zoomScaleNormal="115" workbookViewId="0">
      <selection activeCell="L22" sqref="L22"/>
    </sheetView>
  </sheetViews>
  <sheetFormatPr baseColWidth="10" defaultRowHeight="15" x14ac:dyDescent="0.25"/>
  <cols>
    <col min="1" max="6" width="10.7109375" customWidth="1"/>
    <col min="7" max="7" width="8.7109375" customWidth="1"/>
    <col min="8" max="13" width="10.7109375" customWidth="1"/>
  </cols>
  <sheetData>
    <row r="1" spans="1:13" ht="21" x14ac:dyDescent="0.35">
      <c r="A1" s="301" t="s">
        <v>246</v>
      </c>
      <c r="B1" s="301"/>
      <c r="C1" s="301"/>
      <c r="D1" s="301"/>
      <c r="E1" s="301"/>
      <c r="F1" s="301"/>
      <c r="G1" s="301"/>
      <c r="H1" s="301"/>
      <c r="I1" s="301"/>
      <c r="J1" s="301"/>
      <c r="K1" s="301"/>
      <c r="L1" s="301"/>
      <c r="M1" s="301"/>
    </row>
    <row r="20" spans="1:13" ht="8.25" customHeight="1" x14ac:dyDescent="0.25"/>
    <row r="21" spans="1:13" ht="22.5" customHeight="1" x14ac:dyDescent="0.25">
      <c r="A21" s="268"/>
      <c r="B21" s="269"/>
      <c r="C21" s="269"/>
      <c r="D21" s="266"/>
      <c r="E21" s="266"/>
      <c r="F21" s="266"/>
      <c r="G21" s="266"/>
    </row>
    <row r="22" spans="1:13" x14ac:dyDescent="0.25">
      <c r="A22" s="270"/>
      <c r="B22" s="270"/>
      <c r="C22" s="270"/>
      <c r="D22" s="266"/>
      <c r="E22" s="266"/>
      <c r="F22" s="266"/>
      <c r="G22" s="300" t="s">
        <v>241</v>
      </c>
      <c r="H22" s="300"/>
      <c r="I22" s="300"/>
      <c r="J22" s="300"/>
      <c r="K22" s="300"/>
    </row>
    <row r="23" spans="1:13" x14ac:dyDescent="0.25">
      <c r="A23" s="271"/>
      <c r="B23" s="271"/>
      <c r="C23" s="271"/>
      <c r="D23" s="271"/>
      <c r="E23" s="271"/>
      <c r="F23" s="271"/>
      <c r="G23" s="300"/>
      <c r="H23" s="300"/>
      <c r="I23" s="300"/>
      <c r="J23" s="300"/>
      <c r="K23" s="300"/>
    </row>
    <row r="24" spans="1:13" ht="15" customHeight="1" x14ac:dyDescent="0.25">
      <c r="A24" s="261"/>
      <c r="B24" s="261"/>
      <c r="C24" s="261"/>
      <c r="D24" s="261"/>
      <c r="E24" s="261"/>
      <c r="F24" s="261"/>
      <c r="G24" s="261"/>
    </row>
    <row r="25" spans="1:13" x14ac:dyDescent="0.25">
      <c r="A25" s="262"/>
      <c r="B25" s="262"/>
      <c r="C25" s="262"/>
      <c r="D25" s="262"/>
      <c r="E25" s="262"/>
      <c r="F25" s="262"/>
      <c r="G25" s="262"/>
    </row>
    <row r="26" spans="1:13" ht="15" customHeight="1" x14ac:dyDescent="0.25">
      <c r="A26" s="262"/>
      <c r="B26" s="262"/>
      <c r="C26" s="262"/>
      <c r="D26" s="262"/>
      <c r="E26" s="262"/>
      <c r="F26" s="262"/>
      <c r="G26" s="262"/>
    </row>
    <row r="27" spans="1:13" ht="15" customHeight="1" x14ac:dyDescent="0.25">
      <c r="A27" s="262"/>
      <c r="B27" s="262"/>
      <c r="C27" s="262"/>
      <c r="D27" s="262"/>
      <c r="E27" s="262"/>
      <c r="F27" s="262"/>
      <c r="G27" s="262"/>
    </row>
    <row r="28" spans="1:13" ht="27.75" customHeight="1" x14ac:dyDescent="0.25">
      <c r="A28" s="262"/>
      <c r="B28" s="262"/>
      <c r="C28" s="262"/>
      <c r="D28" s="262"/>
      <c r="E28" s="262"/>
      <c r="F28" s="262"/>
      <c r="G28" s="262"/>
      <c r="J28" s="71" t="s">
        <v>232</v>
      </c>
    </row>
    <row r="29" spans="1:13" ht="15" customHeight="1" x14ac:dyDescent="0.25">
      <c r="A29" s="262"/>
      <c r="B29" s="262"/>
      <c r="C29" s="262"/>
      <c r="D29" s="262"/>
      <c r="E29" s="262"/>
      <c r="F29" s="262"/>
      <c r="J29" s="4" t="s">
        <v>218</v>
      </c>
      <c r="K29" s="5" t="s">
        <v>219</v>
      </c>
      <c r="L29" s="6" t="s">
        <v>220</v>
      </c>
    </row>
    <row r="30" spans="1:13" ht="29.45" customHeight="1" x14ac:dyDescent="0.25">
      <c r="A30" s="262"/>
      <c r="B30" s="262"/>
      <c r="C30" s="262"/>
      <c r="D30" s="262"/>
      <c r="E30" s="262"/>
      <c r="F30" s="262"/>
      <c r="G30" s="262"/>
    </row>
    <row r="31" spans="1:13" ht="30.75" customHeight="1" x14ac:dyDescent="0.25">
      <c r="A31" s="262"/>
      <c r="B31" s="262"/>
      <c r="C31" s="262"/>
      <c r="D31" s="262"/>
      <c r="E31" s="263"/>
      <c r="F31" s="262"/>
      <c r="G31" s="262"/>
    </row>
    <row r="32" spans="1:13" ht="21" x14ac:dyDescent="0.35">
      <c r="A32" s="301" t="s">
        <v>246</v>
      </c>
      <c r="B32" s="301"/>
      <c r="C32" s="301"/>
      <c r="D32" s="301"/>
      <c r="E32" s="301"/>
      <c r="F32" s="301"/>
      <c r="G32" s="301"/>
      <c r="H32" s="301"/>
      <c r="I32" s="301"/>
      <c r="J32" s="301"/>
      <c r="K32" s="301"/>
      <c r="L32" s="301"/>
      <c r="M32" s="301"/>
    </row>
    <row r="33" spans="1:6" ht="9" customHeight="1" x14ac:dyDescent="0.25"/>
    <row r="34" spans="1:6" x14ac:dyDescent="0.25">
      <c r="A34" s="308" t="s">
        <v>239</v>
      </c>
      <c r="B34" s="309"/>
      <c r="C34" s="310"/>
      <c r="D34" s="311" t="s">
        <v>240</v>
      </c>
      <c r="E34" s="312"/>
      <c r="F34" s="313"/>
    </row>
    <row r="35" spans="1:6" x14ac:dyDescent="0.25">
      <c r="A35" s="302" t="s">
        <v>176</v>
      </c>
      <c r="B35" s="303"/>
      <c r="C35" s="304"/>
      <c r="D35" s="302" t="s">
        <v>237</v>
      </c>
      <c r="E35" s="303"/>
      <c r="F35" s="304"/>
    </row>
    <row r="36" spans="1:6" x14ac:dyDescent="0.25">
      <c r="A36" s="305"/>
      <c r="B36" s="306"/>
      <c r="C36" s="307"/>
      <c r="D36" s="305"/>
      <c r="E36" s="306"/>
      <c r="F36" s="307"/>
    </row>
    <row r="37" spans="1:6" x14ac:dyDescent="0.25">
      <c r="A37" s="302" t="s">
        <v>177</v>
      </c>
      <c r="B37" s="303"/>
      <c r="C37" s="304"/>
      <c r="D37" s="302" t="s">
        <v>242</v>
      </c>
      <c r="E37" s="303"/>
      <c r="F37" s="304"/>
    </row>
    <row r="38" spans="1:6" x14ac:dyDescent="0.25">
      <c r="A38" s="305"/>
      <c r="B38" s="306"/>
      <c r="C38" s="307"/>
      <c r="D38" s="305"/>
      <c r="E38" s="306"/>
      <c r="F38" s="307"/>
    </row>
    <row r="39" spans="1:6" x14ac:dyDescent="0.25">
      <c r="A39" s="302" t="s">
        <v>182</v>
      </c>
      <c r="B39" s="303"/>
      <c r="C39" s="304"/>
      <c r="D39" s="302" t="s">
        <v>106</v>
      </c>
      <c r="E39" s="303"/>
      <c r="F39" s="304"/>
    </row>
    <row r="40" spans="1:6" x14ac:dyDescent="0.25">
      <c r="A40" s="305"/>
      <c r="B40" s="306"/>
      <c r="C40" s="307"/>
      <c r="D40" s="305"/>
      <c r="E40" s="306"/>
      <c r="F40" s="307"/>
    </row>
    <row r="41" spans="1:6" x14ac:dyDescent="0.25">
      <c r="A41" s="302" t="s">
        <v>178</v>
      </c>
      <c r="B41" s="303"/>
      <c r="C41" s="304"/>
      <c r="D41" s="302" t="s">
        <v>251</v>
      </c>
      <c r="E41" s="303"/>
      <c r="F41" s="304"/>
    </row>
    <row r="42" spans="1:6" x14ac:dyDescent="0.25">
      <c r="A42" s="305"/>
      <c r="B42" s="306"/>
      <c r="C42" s="307"/>
      <c r="D42" s="305"/>
      <c r="E42" s="306"/>
      <c r="F42" s="307"/>
    </row>
    <row r="43" spans="1:6" x14ac:dyDescent="0.25">
      <c r="A43" s="302" t="s">
        <v>183</v>
      </c>
      <c r="B43" s="303"/>
      <c r="C43" s="304"/>
      <c r="D43" s="302" t="s">
        <v>238</v>
      </c>
      <c r="E43" s="303"/>
      <c r="F43" s="304"/>
    </row>
    <row r="44" spans="1:6" x14ac:dyDescent="0.25">
      <c r="A44" s="305"/>
      <c r="B44" s="306"/>
      <c r="C44" s="307"/>
      <c r="D44" s="305"/>
      <c r="E44" s="306"/>
      <c r="F44" s="307"/>
    </row>
    <row r="45" spans="1:6" x14ac:dyDescent="0.25">
      <c r="A45" s="302" t="s">
        <v>175</v>
      </c>
      <c r="B45" s="303"/>
      <c r="C45" s="304"/>
      <c r="D45" s="302" t="s">
        <v>185</v>
      </c>
      <c r="E45" s="303"/>
      <c r="F45" s="304"/>
    </row>
    <row r="46" spans="1:6" x14ac:dyDescent="0.25">
      <c r="A46" s="305"/>
      <c r="B46" s="306"/>
      <c r="C46" s="307"/>
      <c r="D46" s="305"/>
      <c r="E46" s="306"/>
      <c r="F46" s="307"/>
    </row>
    <row r="47" spans="1:6" x14ac:dyDescent="0.25">
      <c r="A47" s="302" t="s">
        <v>180</v>
      </c>
      <c r="B47" s="303"/>
      <c r="C47" s="304"/>
      <c r="D47" s="302" t="s">
        <v>104</v>
      </c>
      <c r="E47" s="303"/>
      <c r="F47" s="304"/>
    </row>
    <row r="48" spans="1:6" x14ac:dyDescent="0.25">
      <c r="A48" s="305"/>
      <c r="B48" s="306"/>
      <c r="C48" s="307"/>
      <c r="D48" s="305"/>
      <c r="E48" s="306"/>
      <c r="F48" s="307"/>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sheetData>
  <sheetProtection sheet="1" objects="1" scenarios="1"/>
  <mergeCells count="19">
    <mergeCell ref="D35:F36"/>
    <mergeCell ref="A37:C38"/>
    <mergeCell ref="D37:F38"/>
    <mergeCell ref="A1:M1"/>
    <mergeCell ref="A32:M32"/>
    <mergeCell ref="A45:C46"/>
    <mergeCell ref="D45:F46"/>
    <mergeCell ref="A47:C48"/>
    <mergeCell ref="D47:F48"/>
    <mergeCell ref="G22:K23"/>
    <mergeCell ref="A39:C40"/>
    <mergeCell ref="D39:F40"/>
    <mergeCell ref="A41:C42"/>
    <mergeCell ref="D41:F42"/>
    <mergeCell ref="A43:C44"/>
    <mergeCell ref="D43:F44"/>
    <mergeCell ref="A34:C34"/>
    <mergeCell ref="D34:F34"/>
    <mergeCell ref="A35:C36"/>
  </mergeCells>
  <pageMargins left="0.39370078740157483" right="0.39370078740157483"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9457"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19457"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2:AL120"/>
  <sheetViews>
    <sheetView topLeftCell="A72" workbookViewId="0">
      <selection activeCell="G104" sqref="G104"/>
    </sheetView>
  </sheetViews>
  <sheetFormatPr baseColWidth="10" defaultRowHeight="15" x14ac:dyDescent="0.25"/>
  <cols>
    <col min="1" max="110" width="5.7109375" customWidth="1"/>
  </cols>
  <sheetData>
    <row r="2" spans="2:37" x14ac:dyDescent="0.25">
      <c r="J2" s="58" t="s">
        <v>213</v>
      </c>
      <c r="K2" s="72" t="s">
        <v>186</v>
      </c>
      <c r="L2" s="72" t="s">
        <v>187</v>
      </c>
      <c r="M2" s="72" t="s">
        <v>188</v>
      </c>
      <c r="N2" s="72" t="s">
        <v>189</v>
      </c>
      <c r="O2" s="72" t="s">
        <v>190</v>
      </c>
      <c r="P2" s="72" t="s">
        <v>191</v>
      </c>
      <c r="Q2" s="72" t="s">
        <v>192</v>
      </c>
      <c r="R2" s="72" t="s">
        <v>193</v>
      </c>
      <c r="S2" s="72" t="s">
        <v>194</v>
      </c>
      <c r="T2" s="72" t="s">
        <v>195</v>
      </c>
      <c r="U2" s="72" t="s">
        <v>196</v>
      </c>
      <c r="V2" s="72" t="s">
        <v>197</v>
      </c>
      <c r="W2" s="72" t="s">
        <v>198</v>
      </c>
      <c r="X2" s="72" t="s">
        <v>199</v>
      </c>
      <c r="Y2" s="72" t="s">
        <v>200</v>
      </c>
      <c r="Z2" s="72" t="s">
        <v>201</v>
      </c>
      <c r="AA2" s="72" t="s">
        <v>202</v>
      </c>
      <c r="AB2" s="72" t="s">
        <v>203</v>
      </c>
      <c r="AC2" s="72" t="s">
        <v>204</v>
      </c>
      <c r="AD2" s="72" t="s">
        <v>205</v>
      </c>
      <c r="AE2" s="72" t="s">
        <v>206</v>
      </c>
      <c r="AF2" s="72" t="s">
        <v>207</v>
      </c>
      <c r="AG2" s="72" t="s">
        <v>208</v>
      </c>
      <c r="AH2" s="72" t="s">
        <v>209</v>
      </c>
      <c r="AI2" s="72" t="s">
        <v>210</v>
      </c>
      <c r="AJ2" s="72" t="s">
        <v>211</v>
      </c>
      <c r="AK2" s="72" t="s">
        <v>212</v>
      </c>
    </row>
    <row r="3" spans="2:37" ht="118.5" customHeight="1" x14ac:dyDescent="0.25">
      <c r="B3" s="2"/>
      <c r="C3" s="2"/>
      <c r="D3" s="2"/>
      <c r="E3" s="2"/>
      <c r="J3" s="59" t="s">
        <v>164</v>
      </c>
      <c r="K3" s="60" t="str">
        <f>Meldedaten!B25</f>
        <v>Teil A - Orthographie</v>
      </c>
      <c r="L3" s="60" t="str">
        <f>Meldedaten!B27</f>
        <v>1    - Überschrift</v>
      </c>
      <c r="M3" s="60" t="str">
        <f>Meldedaten!B28</f>
        <v>2.1 - Wortbedeutung Theater</v>
      </c>
      <c r="N3" s="60" t="str">
        <f>Meldedaten!B29</f>
        <v>2.1 - Syntax</v>
      </c>
      <c r="O3" s="60" t="str">
        <f>Meldedaten!B30</f>
        <v>2.2 - Freilufttheater</v>
      </c>
      <c r="P3" s="60" t="str">
        <f>Meldedaten!B31</f>
        <v>2.2 - Syntax</v>
      </c>
      <c r="Q3" s="60" t="str">
        <f>Meldedaten!B32</f>
        <v>2.3 - Bühnengeschehen</v>
      </c>
      <c r="R3" s="60" t="str">
        <f>Meldedaten!B33</f>
        <v>2.3 - Syntax</v>
      </c>
      <c r="S3" s="60" t="str">
        <f>Meldedaten!B34</f>
        <v>3    - Zuschauerzahl</v>
      </c>
      <c r="T3" s="60" t="str">
        <f>Meldedaten!B35</f>
        <v>4.1 - Skizze</v>
      </c>
      <c r="U3" s="60" t="str">
        <f>Meldedaten!B36</f>
        <v>4.2 - Bauelemente</v>
      </c>
      <c r="V3" s="60" t="str">
        <f>Meldedaten!B37</f>
        <v>4.2 - Syntax</v>
      </c>
      <c r="W3" s="60" t="str">
        <f>Meldedaten!B38</f>
        <v>5.1 - Dionysos</v>
      </c>
      <c r="X3" s="60" t="str">
        <f>Meldedaten!B39</f>
        <v>5.2 - Text-Bild-Beziehung</v>
      </c>
      <c r="Y3" s="60" t="str">
        <f>Meldedaten!B40</f>
        <v>5.2 - Syntax</v>
      </c>
      <c r="Z3" s="60" t="str">
        <f>Meldedaten!B41</f>
        <v>6.1 - Paraphrase</v>
      </c>
      <c r="AA3" s="60" t="str">
        <f>Meldedaten!B42</f>
        <v>6.2 - Paraphrase</v>
      </c>
      <c r="AB3" s="60" t="str">
        <f>Meldedaten!B43</f>
        <v>6.3 - Paraphrase</v>
      </c>
      <c r="AC3" s="60" t="str">
        <f>Meldedaten!B44</f>
        <v>7.1 - Bedeutungsbeziehungen</v>
      </c>
      <c r="AD3" s="60" t="str">
        <f>Meldedaten!B45</f>
        <v>7.2 - Bedeutungsbeziehungen</v>
      </c>
      <c r="AE3" s="60" t="str">
        <f>Meldedaten!B46</f>
        <v>7.3 - Bedeutungsbeziehungen</v>
      </c>
      <c r="AF3" s="60" t="str">
        <f>Meldedaten!B47</f>
        <v>8    - Komparationsformen</v>
      </c>
      <c r="AG3" s="60" t="str">
        <f>Meldedaten!B48</f>
        <v>9.1 - finite Verbformen</v>
      </c>
      <c r="AH3" s="60" t="str">
        <f>Meldedaten!B49</f>
        <v>9.2 - Tempus</v>
      </c>
      <c r="AI3" s="60" t="str">
        <f>Meldedaten!B50</f>
        <v>9.3 - Tempusänderung</v>
      </c>
      <c r="AJ3" s="60" t="str">
        <f>Meldedaten!B51</f>
        <v>10.1 - Satzglieder</v>
      </c>
      <c r="AK3" s="60" t="str">
        <f>Meldedaten!B52</f>
        <v>10.2 - Wortarten</v>
      </c>
    </row>
    <row r="4" spans="2:37" x14ac:dyDescent="0.25">
      <c r="B4" s="2"/>
      <c r="C4" s="1"/>
      <c r="D4" s="2"/>
      <c r="E4" s="2"/>
      <c r="J4" s="59" t="s">
        <v>165</v>
      </c>
      <c r="K4" s="61" t="s">
        <v>163</v>
      </c>
      <c r="L4" s="62">
        <v>1</v>
      </c>
      <c r="M4" s="62" t="s">
        <v>99</v>
      </c>
      <c r="N4" s="62" t="s">
        <v>99</v>
      </c>
      <c r="O4" s="62" t="s">
        <v>100</v>
      </c>
      <c r="P4" s="62" t="s">
        <v>100</v>
      </c>
      <c r="Q4" s="62" t="s">
        <v>101</v>
      </c>
      <c r="R4" s="62" t="s">
        <v>101</v>
      </c>
      <c r="S4" s="62" t="s">
        <v>102</v>
      </c>
      <c r="T4" s="62" t="s">
        <v>103</v>
      </c>
      <c r="U4" s="63" t="s">
        <v>104</v>
      </c>
      <c r="V4" s="62" t="s">
        <v>104</v>
      </c>
      <c r="W4" s="62" t="s">
        <v>105</v>
      </c>
      <c r="X4" s="63" t="s">
        <v>106</v>
      </c>
      <c r="Y4" s="62" t="s">
        <v>106</v>
      </c>
      <c r="Z4" s="62" t="s">
        <v>107</v>
      </c>
      <c r="AA4" s="62" t="s">
        <v>108</v>
      </c>
      <c r="AB4" s="62" t="s">
        <v>109</v>
      </c>
      <c r="AC4" s="64" t="s">
        <v>110</v>
      </c>
      <c r="AD4" s="64" t="s">
        <v>111</v>
      </c>
      <c r="AE4" s="64" t="s">
        <v>112</v>
      </c>
      <c r="AF4" s="64" t="s">
        <v>113</v>
      </c>
      <c r="AG4" s="64" t="s">
        <v>114</v>
      </c>
      <c r="AH4" s="64" t="s">
        <v>115</v>
      </c>
      <c r="AI4" s="64" t="s">
        <v>116</v>
      </c>
      <c r="AJ4" s="62" t="s">
        <v>117</v>
      </c>
      <c r="AK4" s="62" t="s">
        <v>118</v>
      </c>
    </row>
    <row r="5" spans="2:37" ht="59.25" thickBot="1" x14ac:dyDescent="0.3">
      <c r="B5" s="2"/>
      <c r="C5" s="1"/>
      <c r="D5" s="2"/>
      <c r="E5" s="2"/>
      <c r="J5" s="59" t="s">
        <v>166</v>
      </c>
      <c r="K5" s="46" t="s">
        <v>82</v>
      </c>
      <c r="L5" s="46" t="s">
        <v>83</v>
      </c>
      <c r="M5" s="46" t="s">
        <v>84</v>
      </c>
      <c r="N5" s="46" t="s">
        <v>85</v>
      </c>
      <c r="O5" s="46" t="s">
        <v>86</v>
      </c>
      <c r="P5" s="46" t="s">
        <v>85</v>
      </c>
      <c r="Q5" s="46" t="s">
        <v>87</v>
      </c>
      <c r="R5" s="46" t="s">
        <v>85</v>
      </c>
      <c r="S5" s="46" t="s">
        <v>88</v>
      </c>
      <c r="T5" s="46" t="s">
        <v>89</v>
      </c>
      <c r="U5" s="46" t="s">
        <v>90</v>
      </c>
      <c r="V5" s="46" t="s">
        <v>85</v>
      </c>
      <c r="W5" s="46" t="s">
        <v>91</v>
      </c>
      <c r="X5" s="46" t="s">
        <v>92</v>
      </c>
      <c r="Y5" s="46" t="s">
        <v>85</v>
      </c>
      <c r="Z5" s="46" t="s">
        <v>93</v>
      </c>
      <c r="AA5" s="46" t="s">
        <v>93</v>
      </c>
      <c r="AB5" s="46" t="s">
        <v>93</v>
      </c>
      <c r="AC5" s="46" t="s">
        <v>119</v>
      </c>
      <c r="AD5" s="46" t="s">
        <v>119</v>
      </c>
      <c r="AE5" s="46" t="s">
        <v>119</v>
      </c>
      <c r="AF5" s="46" t="s">
        <v>120</v>
      </c>
      <c r="AG5" s="46" t="s">
        <v>94</v>
      </c>
      <c r="AH5" s="46" t="s">
        <v>95</v>
      </c>
      <c r="AI5" s="46" t="s">
        <v>96</v>
      </c>
      <c r="AJ5" s="46" t="s">
        <v>97</v>
      </c>
      <c r="AK5" s="46" t="s">
        <v>98</v>
      </c>
    </row>
    <row r="6" spans="2:37" ht="15.75" thickTop="1" x14ac:dyDescent="0.25">
      <c r="B6" s="2"/>
      <c r="C6" s="74" t="s">
        <v>0</v>
      </c>
      <c r="D6" s="75"/>
      <c r="E6" s="2"/>
      <c r="J6" s="59" t="s">
        <v>184</v>
      </c>
      <c r="K6" s="82">
        <f>Klasse!D9</f>
        <v>10</v>
      </c>
      <c r="L6" s="82">
        <f>Klasse!E9</f>
        <v>1</v>
      </c>
      <c r="M6" s="82">
        <f>Klasse!F9</f>
        <v>2</v>
      </c>
      <c r="N6" s="82">
        <f>Klasse!G9</f>
        <v>1</v>
      </c>
      <c r="O6" s="82">
        <f>Klasse!H9</f>
        <v>1</v>
      </c>
      <c r="P6" s="82">
        <f>Klasse!I9</f>
        <v>1</v>
      </c>
      <c r="Q6" s="82">
        <f>Klasse!J9</f>
        <v>2</v>
      </c>
      <c r="R6" s="82">
        <f>Klasse!K9</f>
        <v>1</v>
      </c>
      <c r="S6" s="82">
        <f>Klasse!L9</f>
        <v>1</v>
      </c>
      <c r="T6" s="82">
        <f>Klasse!M9</f>
        <v>3</v>
      </c>
      <c r="U6" s="82">
        <f>Klasse!N9</f>
        <v>5</v>
      </c>
      <c r="V6" s="82">
        <f>Klasse!O9</f>
        <v>3</v>
      </c>
      <c r="W6" s="82">
        <f>Klasse!P9</f>
        <v>1</v>
      </c>
      <c r="X6" s="82">
        <f>Klasse!Q9</f>
        <v>1</v>
      </c>
      <c r="Y6" s="82">
        <f>Klasse!R9</f>
        <v>1</v>
      </c>
      <c r="Z6" s="82">
        <f>Klasse!S9</f>
        <v>1</v>
      </c>
      <c r="AA6" s="82">
        <f>Klasse!T9</f>
        <v>1</v>
      </c>
      <c r="AB6" s="82">
        <f>Klasse!U9</f>
        <v>1</v>
      </c>
      <c r="AC6" s="82">
        <f>Klasse!V9</f>
        <v>1</v>
      </c>
      <c r="AD6" s="82">
        <f>Klasse!W9</f>
        <v>1</v>
      </c>
      <c r="AE6" s="82">
        <f>Klasse!X9</f>
        <v>1</v>
      </c>
      <c r="AF6" s="82">
        <f>Klasse!Y9</f>
        <v>3</v>
      </c>
      <c r="AG6" s="82">
        <f>Klasse!Z9</f>
        <v>2</v>
      </c>
      <c r="AH6" s="82">
        <f>Klasse!AA9</f>
        <v>1</v>
      </c>
      <c r="AI6" s="82">
        <f>Klasse!AB9</f>
        <v>2</v>
      </c>
      <c r="AJ6" s="82">
        <f>Klasse!AC9</f>
        <v>9</v>
      </c>
      <c r="AK6" s="82">
        <f>Klasse!AD9</f>
        <v>5</v>
      </c>
    </row>
    <row r="7" spans="2:37" x14ac:dyDescent="0.25">
      <c r="B7" s="3"/>
      <c r="C7" s="76" t="s">
        <v>1</v>
      </c>
      <c r="D7" s="77" t="s">
        <v>2</v>
      </c>
      <c r="E7" s="2"/>
      <c r="J7" s="59" t="s">
        <v>167</v>
      </c>
      <c r="K7" s="65" t="str">
        <f>VLOOKUP(K$3,Meldedaten!$B$25:$E$52,4,0)</f>
        <v/>
      </c>
      <c r="L7" s="65" t="str">
        <f>VLOOKUP(L$3,Meldedaten!$B$25:$E$52,4,0)</f>
        <v/>
      </c>
      <c r="M7" s="65" t="str">
        <f>VLOOKUP(M$3,Meldedaten!$B$25:$E$52,4,0)</f>
        <v/>
      </c>
      <c r="N7" s="65" t="str">
        <f>VLOOKUP(N$3,Meldedaten!$B$25:$E$52,4,0)</f>
        <v/>
      </c>
      <c r="O7" s="65" t="str">
        <f>VLOOKUP(O$3,Meldedaten!$B$25:$E$52,4,0)</f>
        <v/>
      </c>
      <c r="P7" s="65" t="str">
        <f>VLOOKUP(P$3,Meldedaten!$B$25:$E$52,4,0)</f>
        <v/>
      </c>
      <c r="Q7" s="65" t="str">
        <f>VLOOKUP(Q$3,Meldedaten!$B$25:$E$52,4,0)</f>
        <v/>
      </c>
      <c r="R7" s="65" t="str">
        <f>VLOOKUP(R$3,Meldedaten!$B$25:$E$52,4,0)</f>
        <v/>
      </c>
      <c r="S7" s="65" t="str">
        <f>VLOOKUP(S$3,Meldedaten!$B$25:$E$52,4,0)</f>
        <v/>
      </c>
      <c r="T7" s="65" t="str">
        <f>VLOOKUP(T$3,Meldedaten!$B$25:$E$52,4,0)</f>
        <v/>
      </c>
      <c r="U7" s="65" t="str">
        <f>VLOOKUP(U$3,Meldedaten!$B$25:$E$52,4,0)</f>
        <v/>
      </c>
      <c r="V7" s="65" t="str">
        <f>VLOOKUP(V$3,Meldedaten!$B$25:$E$52,4,0)</f>
        <v/>
      </c>
      <c r="W7" s="65" t="str">
        <f>VLOOKUP(W$3,Meldedaten!$B$25:$E$52,4,0)</f>
        <v/>
      </c>
      <c r="X7" s="65" t="str">
        <f>VLOOKUP(X$3,Meldedaten!$B$25:$E$52,4,0)</f>
        <v/>
      </c>
      <c r="Y7" s="65" t="str">
        <f>VLOOKUP(Y$3,Meldedaten!$B$25:$E$52,4,0)</f>
        <v/>
      </c>
      <c r="Z7" s="65" t="str">
        <f>VLOOKUP(Z$3,Meldedaten!$B$25:$E$52,4,0)</f>
        <v/>
      </c>
      <c r="AA7" s="65" t="str">
        <f>VLOOKUP(AA$3,Meldedaten!$B$25:$E$52,4,0)</f>
        <v/>
      </c>
      <c r="AB7" s="65" t="str">
        <f>VLOOKUP(AB$3,Meldedaten!$B$25:$E$52,4,0)</f>
        <v/>
      </c>
      <c r="AC7" s="65" t="str">
        <f>VLOOKUP(AC$3,Meldedaten!$B$25:$E$52,4,0)</f>
        <v/>
      </c>
      <c r="AD7" s="65" t="str">
        <f>VLOOKUP(AD$3,Meldedaten!$B$25:$E$52,4,0)</f>
        <v/>
      </c>
      <c r="AE7" s="65" t="str">
        <f>VLOOKUP(AE$3,Meldedaten!$B$25:$E$52,4,0)</f>
        <v/>
      </c>
      <c r="AF7" s="65" t="str">
        <f>VLOOKUP(AF$3,Meldedaten!$B$25:$E$52,4,0)</f>
        <v/>
      </c>
      <c r="AG7" s="65" t="str">
        <f>VLOOKUP(AG$3,Meldedaten!$B$25:$E$52,4,0)</f>
        <v/>
      </c>
      <c r="AH7" s="65" t="str">
        <f>VLOOKUP(AH$3,Meldedaten!$B$25:$E$52,4,0)</f>
        <v/>
      </c>
      <c r="AI7" s="65" t="str">
        <f>VLOOKUP(AI$3,Meldedaten!$B$25:$E$52,4,0)</f>
        <v/>
      </c>
      <c r="AJ7" s="65" t="str">
        <f>VLOOKUP(AJ$3,Meldedaten!$B$25:$E$52,4,0)</f>
        <v/>
      </c>
      <c r="AK7" s="65" t="str">
        <f>VLOOKUP(AK$3,Meldedaten!$B$25:$E$52,4,0)</f>
        <v/>
      </c>
    </row>
    <row r="8" spans="2:37" x14ac:dyDescent="0.25">
      <c r="B8" s="3"/>
      <c r="C8" s="78">
        <v>0</v>
      </c>
      <c r="D8" s="79">
        <v>6</v>
      </c>
      <c r="E8" s="2"/>
      <c r="J8" s="59" t="s">
        <v>168</v>
      </c>
      <c r="K8" s="65" t="str">
        <f>VLOOKUP(K$3,Meldedaten!$B$25:$E$52,2,0)</f>
        <v/>
      </c>
      <c r="L8" s="65" t="str">
        <f>VLOOKUP(L$3,Meldedaten!$B$25:$E$52,2,0)</f>
        <v/>
      </c>
      <c r="M8" s="65" t="str">
        <f>VLOOKUP(M$3,Meldedaten!$B$25:$E$52,2,0)</f>
        <v/>
      </c>
      <c r="N8" s="65" t="str">
        <f>VLOOKUP(N$3,Meldedaten!$B$25:$E$52,2,0)</f>
        <v/>
      </c>
      <c r="O8" s="65" t="str">
        <f>VLOOKUP(O$3,Meldedaten!$B$25:$E$52,2,0)</f>
        <v/>
      </c>
      <c r="P8" s="65" t="str">
        <f>VLOOKUP(P$3,Meldedaten!$B$25:$E$52,2,0)</f>
        <v/>
      </c>
      <c r="Q8" s="65" t="str">
        <f>VLOOKUP(Q$3,Meldedaten!$B$25:$E$52,2,0)</f>
        <v/>
      </c>
      <c r="R8" s="65" t="str">
        <f>VLOOKUP(R$3,Meldedaten!$B$25:$E$52,2,0)</f>
        <v/>
      </c>
      <c r="S8" s="65" t="str">
        <f>VLOOKUP(S$3,Meldedaten!$B$25:$E$52,2,0)</f>
        <v/>
      </c>
      <c r="T8" s="65" t="str">
        <f>VLOOKUP(T$3,Meldedaten!$B$25:$E$52,2,0)</f>
        <v/>
      </c>
      <c r="U8" s="65" t="str">
        <f>VLOOKUP(U$3,Meldedaten!$B$25:$E$52,2,0)</f>
        <v/>
      </c>
      <c r="V8" s="65" t="str">
        <f>VLOOKUP(V$3,Meldedaten!$B$25:$E$52,2,0)</f>
        <v/>
      </c>
      <c r="W8" s="65" t="str">
        <f>VLOOKUP(W$3,Meldedaten!$B$25:$E$52,2,0)</f>
        <v/>
      </c>
      <c r="X8" s="65" t="str">
        <f>VLOOKUP(X$3,Meldedaten!$B$25:$E$52,2,0)</f>
        <v/>
      </c>
      <c r="Y8" s="65" t="str">
        <f>VLOOKUP(Y$3,Meldedaten!$B$25:$E$52,2,0)</f>
        <v/>
      </c>
      <c r="Z8" s="65" t="str">
        <f>VLOOKUP(Z$3,Meldedaten!$B$25:$E$52,2,0)</f>
        <v/>
      </c>
      <c r="AA8" s="65" t="str">
        <f>VLOOKUP(AA$3,Meldedaten!$B$25:$E$52,2,0)</f>
        <v/>
      </c>
      <c r="AB8" s="65" t="str">
        <f>VLOOKUP(AB$3,Meldedaten!$B$25:$E$52,2,0)</f>
        <v/>
      </c>
      <c r="AC8" s="65" t="str">
        <f>VLOOKUP(AC$3,Meldedaten!$B$25:$E$52,2,0)</f>
        <v/>
      </c>
      <c r="AD8" s="65" t="str">
        <f>VLOOKUP(AD$3,Meldedaten!$B$25:$E$52,2,0)</f>
        <v/>
      </c>
      <c r="AE8" s="65" t="str">
        <f>VLOOKUP(AE$3,Meldedaten!$B$25:$E$52,2,0)</f>
        <v/>
      </c>
      <c r="AF8" s="65" t="str">
        <f>VLOOKUP(AF$3,Meldedaten!$B$25:$E$52,2,0)</f>
        <v/>
      </c>
      <c r="AG8" s="65" t="str">
        <f>VLOOKUP(AG$3,Meldedaten!$B$25:$E$52,2,0)</f>
        <v/>
      </c>
      <c r="AH8" s="65" t="str">
        <f>VLOOKUP(AH$3,Meldedaten!$B$25:$E$52,2,0)</f>
        <v/>
      </c>
      <c r="AI8" s="65" t="str">
        <f>VLOOKUP(AI$3,Meldedaten!$B$25:$E$52,2,0)</f>
        <v/>
      </c>
      <c r="AJ8" s="65" t="str">
        <f>VLOOKUP(AJ$3,Meldedaten!$B$25:$E$52,2,0)</f>
        <v/>
      </c>
      <c r="AK8" s="65" t="str">
        <f>VLOOKUP(AK$3,Meldedaten!$B$25:$E$52,2,0)</f>
        <v/>
      </c>
    </row>
    <row r="9" spans="2:37" x14ac:dyDescent="0.25">
      <c r="B9" s="3"/>
      <c r="C9" s="78">
        <v>12</v>
      </c>
      <c r="D9" s="79">
        <v>5</v>
      </c>
      <c r="E9" s="2"/>
    </row>
    <row r="10" spans="2:37" x14ac:dyDescent="0.25">
      <c r="B10" s="3"/>
      <c r="C10" s="78">
        <v>25</v>
      </c>
      <c r="D10" s="79">
        <v>4</v>
      </c>
      <c r="E10" s="2"/>
    </row>
    <row r="11" spans="2:37" x14ac:dyDescent="0.25">
      <c r="B11" s="3"/>
      <c r="C11" s="78">
        <v>37</v>
      </c>
      <c r="D11" s="79">
        <v>3</v>
      </c>
      <c r="E11" s="2"/>
    </row>
    <row r="12" spans="2:37" x14ac:dyDescent="0.25">
      <c r="B12" s="3"/>
      <c r="C12" s="78">
        <v>46</v>
      </c>
      <c r="D12" s="79">
        <v>2</v>
      </c>
      <c r="E12" s="2"/>
    </row>
    <row r="13" spans="2:37" ht="15.75" thickBot="1" x14ac:dyDescent="0.3">
      <c r="B13" s="3"/>
      <c r="C13" s="80">
        <v>58</v>
      </c>
      <c r="D13" s="81">
        <v>1</v>
      </c>
      <c r="E13" s="2"/>
    </row>
    <row r="14" spans="2:37" ht="15.75" thickTop="1" x14ac:dyDescent="0.25">
      <c r="B14" s="2"/>
      <c r="C14" s="2"/>
      <c r="D14" s="2"/>
      <c r="E14" s="2"/>
      <c r="G14" s="69" t="s">
        <v>224</v>
      </c>
    </row>
    <row r="17" spans="1:38" ht="21" x14ac:dyDescent="0.35">
      <c r="A17" s="66" t="s">
        <v>169</v>
      </c>
      <c r="H17" s="99" t="str">
        <f>IF(Klasse!F3="","",Klasse!F3)</f>
        <v/>
      </c>
      <c r="O17" s="68" t="s">
        <v>170</v>
      </c>
      <c r="P17" s="67" t="str">
        <f>Meldedaten!E6</f>
        <v/>
      </c>
    </row>
    <row r="18" spans="1:38" ht="15" customHeight="1" x14ac:dyDescent="0.35">
      <c r="A18" s="66"/>
      <c r="H18" s="99"/>
      <c r="O18" s="68"/>
      <c r="P18" s="67"/>
    </row>
    <row r="19" spans="1:38" ht="15" customHeight="1" x14ac:dyDescent="0.35">
      <c r="E19" s="70" t="s">
        <v>222</v>
      </c>
      <c r="F19" s="71"/>
      <c r="O19" s="68"/>
      <c r="P19" s="67"/>
    </row>
    <row r="20" spans="1:38" ht="15" customHeight="1" x14ac:dyDescent="0.35">
      <c r="D20" s="100" t="s">
        <v>221</v>
      </c>
      <c r="E20" t="s">
        <v>244</v>
      </c>
      <c r="O20" s="68"/>
      <c r="P20" s="67"/>
    </row>
    <row r="21" spans="1:38" ht="15" customHeight="1" x14ac:dyDescent="0.35">
      <c r="A21" s="66"/>
      <c r="E21" s="73" t="s">
        <v>186</v>
      </c>
      <c r="F21" s="73" t="s">
        <v>187</v>
      </c>
      <c r="G21" s="73" t="s">
        <v>188</v>
      </c>
      <c r="H21" s="73" t="s">
        <v>189</v>
      </c>
      <c r="I21" s="73" t="s">
        <v>190</v>
      </c>
      <c r="J21" s="73" t="s">
        <v>191</v>
      </c>
      <c r="K21" s="73" t="s">
        <v>192</v>
      </c>
      <c r="L21" s="73" t="s">
        <v>193</v>
      </c>
      <c r="M21" s="73" t="s">
        <v>194</v>
      </c>
      <c r="N21" s="73" t="s">
        <v>195</v>
      </c>
      <c r="O21" s="73" t="s">
        <v>196</v>
      </c>
      <c r="P21" s="73" t="s">
        <v>197</v>
      </c>
      <c r="Q21" s="73" t="s">
        <v>198</v>
      </c>
      <c r="R21" s="73" t="s">
        <v>199</v>
      </c>
      <c r="S21" s="73" t="s">
        <v>200</v>
      </c>
      <c r="T21" s="73" t="s">
        <v>201</v>
      </c>
      <c r="U21" s="73" t="s">
        <v>202</v>
      </c>
      <c r="V21" s="73" t="s">
        <v>203</v>
      </c>
      <c r="W21" s="73" t="s">
        <v>204</v>
      </c>
      <c r="X21" s="73" t="s">
        <v>205</v>
      </c>
      <c r="Y21" s="73" t="s">
        <v>206</v>
      </c>
      <c r="Z21" s="73" t="s">
        <v>207</v>
      </c>
      <c r="AA21" s="73" t="s">
        <v>208</v>
      </c>
      <c r="AB21" s="73" t="s">
        <v>209</v>
      </c>
      <c r="AC21" s="73" t="s">
        <v>210</v>
      </c>
      <c r="AD21" s="73" t="s">
        <v>211</v>
      </c>
      <c r="AE21" s="73" t="s">
        <v>212</v>
      </c>
    </row>
    <row r="22" spans="1:38" ht="15" customHeight="1" x14ac:dyDescent="0.35">
      <c r="A22" s="66"/>
      <c r="E22" s="101" t="s">
        <v>81</v>
      </c>
      <c r="F22" s="336" t="s">
        <v>80</v>
      </c>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row>
    <row r="23" spans="1:38" ht="15" customHeight="1" x14ac:dyDescent="0.35">
      <c r="A23" s="66"/>
      <c r="E23" s="101"/>
      <c r="F23" s="102">
        <v>1</v>
      </c>
      <c r="G23" s="102" t="s">
        <v>99</v>
      </c>
      <c r="H23" s="102" t="s">
        <v>99</v>
      </c>
      <c r="I23" s="102" t="s">
        <v>100</v>
      </c>
      <c r="J23" s="102" t="s">
        <v>100</v>
      </c>
      <c r="K23" s="102" t="s">
        <v>101</v>
      </c>
      <c r="L23" s="102" t="s">
        <v>101</v>
      </c>
      <c r="M23" s="102" t="s">
        <v>102</v>
      </c>
      <c r="N23" s="102" t="s">
        <v>103</v>
      </c>
      <c r="O23" s="103" t="s">
        <v>104</v>
      </c>
      <c r="P23" s="102" t="s">
        <v>104</v>
      </c>
      <c r="Q23" s="102" t="s">
        <v>105</v>
      </c>
      <c r="R23" s="103" t="s">
        <v>106</v>
      </c>
      <c r="S23" s="102" t="s">
        <v>106</v>
      </c>
      <c r="T23" s="102" t="s">
        <v>107</v>
      </c>
      <c r="U23" s="102" t="s">
        <v>108</v>
      </c>
      <c r="V23" s="102" t="s">
        <v>109</v>
      </c>
      <c r="W23" s="104" t="s">
        <v>110</v>
      </c>
      <c r="X23" s="104" t="s">
        <v>111</v>
      </c>
      <c r="Y23" s="104" t="s">
        <v>112</v>
      </c>
      <c r="Z23" s="104" t="s">
        <v>113</v>
      </c>
      <c r="AA23" s="104" t="s">
        <v>114</v>
      </c>
      <c r="AB23" s="104" t="s">
        <v>115</v>
      </c>
      <c r="AC23" s="104" t="s">
        <v>116</v>
      </c>
      <c r="AD23" s="102" t="s">
        <v>117</v>
      </c>
      <c r="AE23" s="102" t="s">
        <v>118</v>
      </c>
    </row>
    <row r="24" spans="1:38" ht="60" customHeight="1" x14ac:dyDescent="0.35">
      <c r="A24" s="66"/>
      <c r="E24" s="45" t="s">
        <v>82</v>
      </c>
      <c r="F24" s="45" t="s">
        <v>83</v>
      </c>
      <c r="G24" s="45" t="s">
        <v>225</v>
      </c>
      <c r="H24" s="45" t="s">
        <v>85</v>
      </c>
      <c r="I24" s="45" t="s">
        <v>86</v>
      </c>
      <c r="J24" s="45" t="s">
        <v>85</v>
      </c>
      <c r="K24" s="45" t="s">
        <v>226</v>
      </c>
      <c r="L24" s="45" t="s">
        <v>85</v>
      </c>
      <c r="M24" s="45" t="s">
        <v>88</v>
      </c>
      <c r="N24" s="45" t="s">
        <v>89</v>
      </c>
      <c r="O24" s="45" t="s">
        <v>90</v>
      </c>
      <c r="P24" s="45" t="s">
        <v>85</v>
      </c>
      <c r="Q24" s="45" t="s">
        <v>91</v>
      </c>
      <c r="R24" s="45" t="s">
        <v>228</v>
      </c>
      <c r="S24" s="45" t="s">
        <v>85</v>
      </c>
      <c r="T24" s="45" t="s">
        <v>93</v>
      </c>
      <c r="U24" s="45" t="s">
        <v>93</v>
      </c>
      <c r="V24" s="45" t="s">
        <v>93</v>
      </c>
      <c r="W24" s="45" t="s">
        <v>119</v>
      </c>
      <c r="X24" s="45" t="s">
        <v>119</v>
      </c>
      <c r="Y24" s="45" t="s">
        <v>119</v>
      </c>
      <c r="Z24" s="45" t="s">
        <v>120</v>
      </c>
      <c r="AA24" s="45" t="s">
        <v>94</v>
      </c>
      <c r="AB24" s="45" t="s">
        <v>95</v>
      </c>
      <c r="AC24" s="45" t="s">
        <v>227</v>
      </c>
      <c r="AD24" s="45" t="s">
        <v>97</v>
      </c>
      <c r="AE24" s="45" t="s">
        <v>98</v>
      </c>
    </row>
    <row r="25" spans="1:38" ht="15" customHeight="1" x14ac:dyDescent="0.35">
      <c r="A25" s="66"/>
      <c r="D25" s="58" t="s">
        <v>214</v>
      </c>
      <c r="E25" s="93" t="e">
        <f>E27/(E26*$P17)</f>
        <v>#VALUE!</v>
      </c>
      <c r="F25" s="93" t="e">
        <f t="shared" ref="F25:AE25" si="0">F27/(F26*$P17)</f>
        <v>#VALUE!</v>
      </c>
      <c r="G25" s="93" t="e">
        <f t="shared" si="0"/>
        <v>#VALUE!</v>
      </c>
      <c r="H25" s="93" t="e">
        <f t="shared" si="0"/>
        <v>#VALUE!</v>
      </c>
      <c r="I25" s="93" t="e">
        <f t="shared" si="0"/>
        <v>#VALUE!</v>
      </c>
      <c r="J25" s="93" t="e">
        <f t="shared" si="0"/>
        <v>#VALUE!</v>
      </c>
      <c r="K25" s="93" t="e">
        <f t="shared" si="0"/>
        <v>#VALUE!</v>
      </c>
      <c r="L25" s="93" t="e">
        <f t="shared" si="0"/>
        <v>#VALUE!</v>
      </c>
      <c r="M25" s="93" t="e">
        <f t="shared" si="0"/>
        <v>#VALUE!</v>
      </c>
      <c r="N25" s="93" t="e">
        <f t="shared" si="0"/>
        <v>#VALUE!</v>
      </c>
      <c r="O25" s="93" t="e">
        <f t="shared" si="0"/>
        <v>#VALUE!</v>
      </c>
      <c r="P25" s="93" t="e">
        <f t="shared" si="0"/>
        <v>#VALUE!</v>
      </c>
      <c r="Q25" s="93" t="e">
        <f t="shared" si="0"/>
        <v>#VALUE!</v>
      </c>
      <c r="R25" s="93" t="e">
        <f t="shared" si="0"/>
        <v>#VALUE!</v>
      </c>
      <c r="S25" s="93" t="e">
        <f t="shared" si="0"/>
        <v>#VALUE!</v>
      </c>
      <c r="T25" s="93" t="e">
        <f t="shared" si="0"/>
        <v>#VALUE!</v>
      </c>
      <c r="U25" s="93" t="e">
        <f t="shared" si="0"/>
        <v>#VALUE!</v>
      </c>
      <c r="V25" s="93" t="e">
        <f t="shared" si="0"/>
        <v>#VALUE!</v>
      </c>
      <c r="W25" s="93" t="e">
        <f t="shared" si="0"/>
        <v>#VALUE!</v>
      </c>
      <c r="X25" s="93" t="e">
        <f t="shared" si="0"/>
        <v>#VALUE!</v>
      </c>
      <c r="Y25" s="93" t="e">
        <f t="shared" si="0"/>
        <v>#VALUE!</v>
      </c>
      <c r="Z25" s="93" t="e">
        <f t="shared" si="0"/>
        <v>#VALUE!</v>
      </c>
      <c r="AA25" s="93" t="e">
        <f t="shared" si="0"/>
        <v>#VALUE!</v>
      </c>
      <c r="AB25" s="93" t="e">
        <f t="shared" si="0"/>
        <v>#VALUE!</v>
      </c>
      <c r="AC25" s="93" t="e">
        <f t="shared" si="0"/>
        <v>#VALUE!</v>
      </c>
      <c r="AD25" s="93" t="e">
        <f t="shared" si="0"/>
        <v>#VALUE!</v>
      </c>
      <c r="AE25" s="93" t="e">
        <f t="shared" si="0"/>
        <v>#VALUE!</v>
      </c>
    </row>
    <row r="26" spans="1:38" ht="15" customHeight="1" x14ac:dyDescent="0.35">
      <c r="A26" s="66"/>
      <c r="D26" s="58" t="s">
        <v>215</v>
      </c>
      <c r="E26">
        <f>K$6</f>
        <v>10</v>
      </c>
      <c r="F26">
        <f t="shared" ref="F26:AE26" si="1">L$6</f>
        <v>1</v>
      </c>
      <c r="G26">
        <f t="shared" si="1"/>
        <v>2</v>
      </c>
      <c r="H26">
        <f t="shared" si="1"/>
        <v>1</v>
      </c>
      <c r="I26">
        <f t="shared" si="1"/>
        <v>1</v>
      </c>
      <c r="J26">
        <f t="shared" si="1"/>
        <v>1</v>
      </c>
      <c r="K26">
        <f t="shared" si="1"/>
        <v>2</v>
      </c>
      <c r="L26">
        <f t="shared" si="1"/>
        <v>1</v>
      </c>
      <c r="M26">
        <f t="shared" si="1"/>
        <v>1</v>
      </c>
      <c r="N26">
        <f t="shared" si="1"/>
        <v>3</v>
      </c>
      <c r="O26">
        <f t="shared" si="1"/>
        <v>5</v>
      </c>
      <c r="P26">
        <f t="shared" si="1"/>
        <v>3</v>
      </c>
      <c r="Q26">
        <f t="shared" si="1"/>
        <v>1</v>
      </c>
      <c r="R26">
        <f t="shared" si="1"/>
        <v>1</v>
      </c>
      <c r="S26">
        <f t="shared" si="1"/>
        <v>1</v>
      </c>
      <c r="T26">
        <f t="shared" si="1"/>
        <v>1</v>
      </c>
      <c r="U26">
        <f t="shared" si="1"/>
        <v>1</v>
      </c>
      <c r="V26">
        <f t="shared" si="1"/>
        <v>1</v>
      </c>
      <c r="W26">
        <f t="shared" si="1"/>
        <v>1</v>
      </c>
      <c r="X26">
        <f t="shared" si="1"/>
        <v>1</v>
      </c>
      <c r="Y26">
        <f t="shared" si="1"/>
        <v>1</v>
      </c>
      <c r="Z26">
        <f t="shared" si="1"/>
        <v>3</v>
      </c>
      <c r="AA26">
        <f t="shared" si="1"/>
        <v>2</v>
      </c>
      <c r="AB26">
        <f t="shared" si="1"/>
        <v>1</v>
      </c>
      <c r="AC26">
        <f t="shared" si="1"/>
        <v>2</v>
      </c>
      <c r="AD26">
        <f t="shared" si="1"/>
        <v>9</v>
      </c>
      <c r="AE26">
        <f t="shared" si="1"/>
        <v>5</v>
      </c>
    </row>
    <row r="27" spans="1:38" ht="15" customHeight="1" x14ac:dyDescent="0.35">
      <c r="A27" s="66"/>
      <c r="D27" s="58" t="s">
        <v>216</v>
      </c>
      <c r="E27" t="str">
        <f>K7</f>
        <v/>
      </c>
      <c r="F27" t="str">
        <f t="shared" ref="F27:AE27" si="2">L7</f>
        <v/>
      </c>
      <c r="G27" t="str">
        <f t="shared" si="2"/>
        <v/>
      </c>
      <c r="H27" t="str">
        <f t="shared" si="2"/>
        <v/>
      </c>
      <c r="I27" t="str">
        <f t="shared" si="2"/>
        <v/>
      </c>
      <c r="J27" t="str">
        <f t="shared" si="2"/>
        <v/>
      </c>
      <c r="K27" t="str">
        <f t="shared" si="2"/>
        <v/>
      </c>
      <c r="L27" t="str">
        <f t="shared" si="2"/>
        <v/>
      </c>
      <c r="M27" t="str">
        <f t="shared" si="2"/>
        <v/>
      </c>
      <c r="N27" t="str">
        <f t="shared" si="2"/>
        <v/>
      </c>
      <c r="O27" t="str">
        <f t="shared" si="2"/>
        <v/>
      </c>
      <c r="P27" t="str">
        <f t="shared" si="2"/>
        <v/>
      </c>
      <c r="Q27" t="str">
        <f t="shared" si="2"/>
        <v/>
      </c>
      <c r="R27" t="str">
        <f t="shared" si="2"/>
        <v/>
      </c>
      <c r="S27" t="str">
        <f t="shared" si="2"/>
        <v/>
      </c>
      <c r="T27" t="str">
        <f t="shared" si="2"/>
        <v/>
      </c>
      <c r="U27" t="str">
        <f t="shared" si="2"/>
        <v/>
      </c>
      <c r="V27" t="str">
        <f t="shared" si="2"/>
        <v/>
      </c>
      <c r="W27" t="str">
        <f t="shared" si="2"/>
        <v/>
      </c>
      <c r="X27" t="str">
        <f t="shared" si="2"/>
        <v/>
      </c>
      <c r="Y27" t="str">
        <f t="shared" si="2"/>
        <v/>
      </c>
      <c r="Z27" t="str">
        <f t="shared" si="2"/>
        <v/>
      </c>
      <c r="AA27" t="str">
        <f t="shared" si="2"/>
        <v/>
      </c>
      <c r="AB27" t="str">
        <f t="shared" si="2"/>
        <v/>
      </c>
      <c r="AC27" t="str">
        <f t="shared" si="2"/>
        <v/>
      </c>
      <c r="AD27" t="str">
        <f t="shared" si="2"/>
        <v/>
      </c>
      <c r="AE27" t="str">
        <f t="shared" si="2"/>
        <v/>
      </c>
    </row>
    <row r="28" spans="1:38" ht="15" customHeight="1" x14ac:dyDescent="0.35">
      <c r="A28" s="66"/>
      <c r="H28" s="99"/>
      <c r="O28" s="68"/>
      <c r="P28" s="67"/>
    </row>
    <row r="29" spans="1:38" ht="15" customHeight="1" x14ac:dyDescent="0.35">
      <c r="A29" s="66"/>
      <c r="H29" s="99"/>
      <c r="O29" s="68"/>
      <c r="P29" s="67"/>
    </row>
    <row r="30" spans="1:38" ht="15" customHeight="1" x14ac:dyDescent="0.25">
      <c r="E30" s="97" t="s">
        <v>223</v>
      </c>
    </row>
    <row r="31" spans="1:38" ht="15" customHeight="1" x14ac:dyDescent="0.25">
      <c r="D31" s="100" t="s">
        <v>221</v>
      </c>
      <c r="E31" t="s">
        <v>245</v>
      </c>
    </row>
    <row r="32" spans="1:38" ht="15" customHeight="1" x14ac:dyDescent="0.25">
      <c r="E32" t="s">
        <v>218</v>
      </c>
      <c r="F32" t="s">
        <v>219</v>
      </c>
      <c r="G32" t="s">
        <v>220</v>
      </c>
      <c r="K32" s="333" t="s">
        <v>218</v>
      </c>
      <c r="L32" s="333"/>
      <c r="M32" s="333"/>
      <c r="N32" s="333"/>
      <c r="O32" s="333"/>
      <c r="P32" s="333"/>
      <c r="Q32" s="333"/>
      <c r="R32" s="333"/>
      <c r="S32" s="334" t="s">
        <v>219</v>
      </c>
      <c r="T32" s="334"/>
      <c r="U32" s="334"/>
      <c r="V32" s="334"/>
      <c r="W32" s="334"/>
      <c r="X32" s="334"/>
      <c r="Y32" s="334"/>
      <c r="Z32" s="334"/>
      <c r="AA32" s="334"/>
      <c r="AB32" s="334"/>
      <c r="AC32" s="334"/>
      <c r="AD32" s="334"/>
      <c r="AE32" s="334"/>
      <c r="AF32" s="334"/>
      <c r="AG32" s="334"/>
      <c r="AH32" s="334"/>
      <c r="AI32" s="334"/>
      <c r="AJ32" s="334"/>
      <c r="AK32" s="335" t="s">
        <v>220</v>
      </c>
      <c r="AL32" s="335"/>
    </row>
    <row r="33" spans="1:38" ht="15" customHeight="1" x14ac:dyDescent="0.25">
      <c r="D33" s="58" t="s">
        <v>214</v>
      </c>
      <c r="E33" s="93" t="e">
        <f>E35/(E34*$P17)</f>
        <v>#VALUE!</v>
      </c>
      <c r="F33" s="93" t="e">
        <f>F35/(F34*$P17)</f>
        <v>#VALUE!</v>
      </c>
      <c r="G33" s="93" t="e">
        <f>G35/(G34*$P17)</f>
        <v>#VALUE!</v>
      </c>
      <c r="K33" s="84" t="s">
        <v>204</v>
      </c>
      <c r="L33" s="84" t="s">
        <v>205</v>
      </c>
      <c r="M33" s="84" t="s">
        <v>206</v>
      </c>
      <c r="N33" s="84" t="s">
        <v>207</v>
      </c>
      <c r="O33" s="84" t="s">
        <v>208</v>
      </c>
      <c r="P33" s="84" t="s">
        <v>209</v>
      </c>
      <c r="Q33" s="84" t="s">
        <v>210</v>
      </c>
      <c r="R33" s="84" t="s">
        <v>186</v>
      </c>
      <c r="S33" s="98" t="s">
        <v>186</v>
      </c>
      <c r="T33" s="98" t="s">
        <v>187</v>
      </c>
      <c r="U33" s="98" t="s">
        <v>188</v>
      </c>
      <c r="V33" s="98" t="s">
        <v>189</v>
      </c>
      <c r="W33" s="98" t="s">
        <v>190</v>
      </c>
      <c r="X33" s="98" t="s">
        <v>191</v>
      </c>
      <c r="Y33" s="98" t="s">
        <v>192</v>
      </c>
      <c r="Z33" s="98" t="s">
        <v>193</v>
      </c>
      <c r="AA33" s="98" t="s">
        <v>194</v>
      </c>
      <c r="AB33" s="98" t="s">
        <v>195</v>
      </c>
      <c r="AC33" s="98" t="s">
        <v>197</v>
      </c>
      <c r="AD33" s="98" t="s">
        <v>198</v>
      </c>
      <c r="AE33" s="98" t="s">
        <v>200</v>
      </c>
      <c r="AF33" s="98" t="s">
        <v>201</v>
      </c>
      <c r="AG33" s="98" t="s">
        <v>202</v>
      </c>
      <c r="AH33" s="98" t="s">
        <v>203</v>
      </c>
      <c r="AI33" s="98" t="s">
        <v>211</v>
      </c>
      <c r="AJ33" s="98" t="s">
        <v>212</v>
      </c>
      <c r="AK33" s="88" t="s">
        <v>196</v>
      </c>
      <c r="AL33" s="88" t="s">
        <v>199</v>
      </c>
    </row>
    <row r="34" spans="1:38" ht="15" customHeight="1" x14ac:dyDescent="0.25">
      <c r="D34" s="58" t="s">
        <v>215</v>
      </c>
      <c r="E34">
        <f>SUM(K34:R34)</f>
        <v>11</v>
      </c>
      <c r="F34">
        <f>SUM(S34:AJ34)</f>
        <v>35</v>
      </c>
      <c r="G34">
        <f>SUM(AK34:AL34)</f>
        <v>6</v>
      </c>
      <c r="K34" s="96">
        <f>HLOOKUP(K33,$K$2:$AK$8,5,0)</f>
        <v>1</v>
      </c>
      <c r="L34" s="96">
        <f t="shared" ref="L34:AL34" si="3">HLOOKUP(L33,$K$2:$AK$8,5,0)</f>
        <v>1</v>
      </c>
      <c r="M34" s="96">
        <f t="shared" si="3"/>
        <v>1</v>
      </c>
      <c r="N34" s="96">
        <f t="shared" si="3"/>
        <v>3</v>
      </c>
      <c r="O34" s="96">
        <f t="shared" si="3"/>
        <v>2</v>
      </c>
      <c r="P34" s="96">
        <f t="shared" si="3"/>
        <v>1</v>
      </c>
      <c r="Q34" s="96">
        <f t="shared" si="3"/>
        <v>2</v>
      </c>
      <c r="R34" s="96"/>
      <c r="S34" s="94"/>
      <c r="T34" s="94">
        <f t="shared" si="3"/>
        <v>1</v>
      </c>
      <c r="U34" s="94">
        <f t="shared" si="3"/>
        <v>2</v>
      </c>
      <c r="V34" s="94">
        <f t="shared" si="3"/>
        <v>1</v>
      </c>
      <c r="W34" s="94">
        <f t="shared" si="3"/>
        <v>1</v>
      </c>
      <c r="X34" s="94">
        <f t="shared" si="3"/>
        <v>1</v>
      </c>
      <c r="Y34" s="94">
        <f t="shared" si="3"/>
        <v>2</v>
      </c>
      <c r="Z34" s="94">
        <f t="shared" si="3"/>
        <v>1</v>
      </c>
      <c r="AA34" s="94">
        <f t="shared" si="3"/>
        <v>1</v>
      </c>
      <c r="AB34" s="94">
        <f t="shared" si="3"/>
        <v>3</v>
      </c>
      <c r="AC34" s="94">
        <f t="shared" si="3"/>
        <v>3</v>
      </c>
      <c r="AD34" s="94">
        <f t="shared" si="3"/>
        <v>1</v>
      </c>
      <c r="AE34" s="94">
        <f t="shared" si="3"/>
        <v>1</v>
      </c>
      <c r="AF34" s="94">
        <f t="shared" si="3"/>
        <v>1</v>
      </c>
      <c r="AG34" s="94">
        <f t="shared" si="3"/>
        <v>1</v>
      </c>
      <c r="AH34" s="94">
        <f t="shared" si="3"/>
        <v>1</v>
      </c>
      <c r="AI34" s="94">
        <f t="shared" si="3"/>
        <v>9</v>
      </c>
      <c r="AJ34" s="94">
        <f t="shared" si="3"/>
        <v>5</v>
      </c>
      <c r="AK34" s="95">
        <f t="shared" si="3"/>
        <v>5</v>
      </c>
      <c r="AL34" s="95">
        <f t="shared" si="3"/>
        <v>1</v>
      </c>
    </row>
    <row r="35" spans="1:38" ht="15" customHeight="1" x14ac:dyDescent="0.25">
      <c r="D35" s="58" t="s">
        <v>216</v>
      </c>
      <c r="E35">
        <f>SUM(K35:R35)</f>
        <v>0</v>
      </c>
      <c r="F35">
        <f>SUM(S35:AJ35)</f>
        <v>0</v>
      </c>
      <c r="G35">
        <f>SUM(AK35:AL35)</f>
        <v>0</v>
      </c>
      <c r="K35" s="96" t="str">
        <f>HLOOKUP(K33,$K$2:$AK$8,6,0)</f>
        <v/>
      </c>
      <c r="L35" s="96" t="str">
        <f t="shared" ref="L35:AL35" si="4">HLOOKUP(L33,$K$2:$AK$8,6,0)</f>
        <v/>
      </c>
      <c r="M35" s="96" t="str">
        <f t="shared" si="4"/>
        <v/>
      </c>
      <c r="N35" s="96" t="str">
        <f t="shared" si="4"/>
        <v/>
      </c>
      <c r="O35" s="96" t="str">
        <f t="shared" si="4"/>
        <v/>
      </c>
      <c r="P35" s="96" t="str">
        <f t="shared" si="4"/>
        <v/>
      </c>
      <c r="Q35" s="96" t="str">
        <f t="shared" si="4"/>
        <v/>
      </c>
      <c r="R35" s="96"/>
      <c r="S35" s="94"/>
      <c r="T35" s="94" t="str">
        <f t="shared" si="4"/>
        <v/>
      </c>
      <c r="U35" s="94" t="str">
        <f t="shared" si="4"/>
        <v/>
      </c>
      <c r="V35" s="94" t="str">
        <f t="shared" si="4"/>
        <v/>
      </c>
      <c r="W35" s="94" t="str">
        <f t="shared" si="4"/>
        <v/>
      </c>
      <c r="X35" s="94" t="str">
        <f t="shared" si="4"/>
        <v/>
      </c>
      <c r="Y35" s="94" t="str">
        <f t="shared" si="4"/>
        <v/>
      </c>
      <c r="Z35" s="94" t="str">
        <f t="shared" si="4"/>
        <v/>
      </c>
      <c r="AA35" s="94" t="str">
        <f t="shared" si="4"/>
        <v/>
      </c>
      <c r="AB35" s="94" t="str">
        <f t="shared" si="4"/>
        <v/>
      </c>
      <c r="AC35" s="94" t="str">
        <f t="shared" si="4"/>
        <v/>
      </c>
      <c r="AD35" s="94" t="str">
        <f t="shared" si="4"/>
        <v/>
      </c>
      <c r="AE35" s="94" t="str">
        <f t="shared" si="4"/>
        <v/>
      </c>
      <c r="AF35" s="94" t="str">
        <f t="shared" si="4"/>
        <v/>
      </c>
      <c r="AG35" s="94" t="str">
        <f t="shared" si="4"/>
        <v/>
      </c>
      <c r="AH35" s="94" t="str">
        <f t="shared" si="4"/>
        <v/>
      </c>
      <c r="AI35" s="94" t="str">
        <f t="shared" si="4"/>
        <v/>
      </c>
      <c r="AJ35" s="94" t="str">
        <f t="shared" si="4"/>
        <v/>
      </c>
      <c r="AK35" s="95" t="str">
        <f t="shared" si="4"/>
        <v/>
      </c>
      <c r="AL35" s="95" t="str">
        <f t="shared" si="4"/>
        <v/>
      </c>
    </row>
    <row r="36" spans="1:38" ht="15" customHeight="1" x14ac:dyDescent="0.35">
      <c r="A36" s="66"/>
      <c r="H36" s="99"/>
      <c r="O36" s="68"/>
      <c r="P36" s="67"/>
    </row>
    <row r="38" spans="1:38" x14ac:dyDescent="0.25">
      <c r="E38" s="70" t="s">
        <v>173</v>
      </c>
      <c r="F38" s="71" t="s">
        <v>174</v>
      </c>
    </row>
    <row r="39" spans="1:38" x14ac:dyDescent="0.25">
      <c r="D39" s="100" t="s">
        <v>221</v>
      </c>
      <c r="E39" t="str">
        <f>CONCATENATE("Erfüllung im Kompetenzbereich",CHAR(10),F38)</f>
        <v>Erfüllung im Kompetenzbereich
Sprache und Sprachgebrauch untersuchen</v>
      </c>
    </row>
    <row r="40" spans="1:38" ht="40.5" customHeight="1" x14ac:dyDescent="0.25">
      <c r="E40" s="92" t="s">
        <v>229</v>
      </c>
      <c r="F40" s="92" t="s">
        <v>230</v>
      </c>
      <c r="G40" s="92" t="s">
        <v>231</v>
      </c>
      <c r="K40" s="339" t="s">
        <v>178</v>
      </c>
      <c r="L40" s="339"/>
      <c r="M40" s="339"/>
      <c r="N40" s="339"/>
      <c r="O40" s="339"/>
      <c r="P40" s="339"/>
      <c r="Q40" s="339"/>
      <c r="R40" s="339"/>
      <c r="S40" s="339"/>
      <c r="T40" s="339"/>
      <c r="U40" s="339"/>
      <c r="V40" s="340" t="s">
        <v>183</v>
      </c>
      <c r="W40" s="340"/>
      <c r="X40" s="340"/>
      <c r="Y40" s="91" t="s">
        <v>175</v>
      </c>
    </row>
    <row r="41" spans="1:38" x14ac:dyDescent="0.25">
      <c r="D41" s="58" t="s">
        <v>214</v>
      </c>
      <c r="E41" s="93" t="e">
        <f>E43/(E42*$P17)</f>
        <v>#VALUE!</v>
      </c>
      <c r="F41" s="93" t="e">
        <f>F43/(F42*$P17)</f>
        <v>#VALUE!</v>
      </c>
      <c r="G41" s="93" t="e">
        <f>G43/(G42*$P17)</f>
        <v>#VALUE!</v>
      </c>
      <c r="K41" s="84" t="s">
        <v>207</v>
      </c>
      <c r="L41" s="84" t="s">
        <v>208</v>
      </c>
      <c r="M41" s="84" t="s">
        <v>209</v>
      </c>
      <c r="N41" s="84" t="s">
        <v>210</v>
      </c>
      <c r="O41" s="84" t="s">
        <v>211</v>
      </c>
      <c r="P41" s="84" t="s">
        <v>200</v>
      </c>
      <c r="Q41" s="84" t="s">
        <v>189</v>
      </c>
      <c r="R41" s="84" t="s">
        <v>191</v>
      </c>
      <c r="S41" s="84" t="s">
        <v>193</v>
      </c>
      <c r="T41" s="84" t="s">
        <v>197</v>
      </c>
      <c r="U41" s="84" t="s">
        <v>212</v>
      </c>
      <c r="V41" s="86" t="s">
        <v>204</v>
      </c>
      <c r="W41" s="86" t="s">
        <v>205</v>
      </c>
      <c r="X41" s="86" t="s">
        <v>206</v>
      </c>
      <c r="Y41" s="89" t="s">
        <v>186</v>
      </c>
    </row>
    <row r="42" spans="1:38" x14ac:dyDescent="0.25">
      <c r="D42" s="58" t="s">
        <v>215</v>
      </c>
      <c r="E42">
        <f>SUM(K42:U42)</f>
        <v>29</v>
      </c>
      <c r="F42">
        <f>SUM(V42:X42)</f>
        <v>3</v>
      </c>
      <c r="G42">
        <f>Y42</f>
        <v>10</v>
      </c>
      <c r="K42" s="84">
        <f>HLOOKUP(K41,$K$2:$AK$8,5,0)</f>
        <v>3</v>
      </c>
      <c r="L42" s="84">
        <f t="shared" ref="L42:Y42" si="5">HLOOKUP(L41,$K$2:$AK$8,5,0)</f>
        <v>2</v>
      </c>
      <c r="M42" s="84">
        <f t="shared" si="5"/>
        <v>1</v>
      </c>
      <c r="N42" s="84">
        <f t="shared" si="5"/>
        <v>2</v>
      </c>
      <c r="O42" s="84">
        <f t="shared" si="5"/>
        <v>9</v>
      </c>
      <c r="P42" s="84">
        <f t="shared" si="5"/>
        <v>1</v>
      </c>
      <c r="Q42" s="84">
        <f t="shared" si="5"/>
        <v>1</v>
      </c>
      <c r="R42" s="84">
        <f t="shared" si="5"/>
        <v>1</v>
      </c>
      <c r="S42" s="84">
        <f t="shared" si="5"/>
        <v>1</v>
      </c>
      <c r="T42" s="84">
        <f t="shared" si="5"/>
        <v>3</v>
      </c>
      <c r="U42" s="84">
        <f t="shared" si="5"/>
        <v>5</v>
      </c>
      <c r="V42" s="86">
        <f t="shared" si="5"/>
        <v>1</v>
      </c>
      <c r="W42" s="86">
        <f t="shared" si="5"/>
        <v>1</v>
      </c>
      <c r="X42" s="86">
        <f t="shared" si="5"/>
        <v>1</v>
      </c>
      <c r="Y42" s="89">
        <f t="shared" si="5"/>
        <v>10</v>
      </c>
    </row>
    <row r="43" spans="1:38" x14ac:dyDescent="0.25">
      <c r="D43" s="58" t="s">
        <v>216</v>
      </c>
      <c r="E43">
        <f>SUM(K43:U43)</f>
        <v>0</v>
      </c>
      <c r="F43">
        <f>SUM(V43:X43)</f>
        <v>0</v>
      </c>
      <c r="G43" t="str">
        <f>Y43</f>
        <v/>
      </c>
      <c r="K43" s="85" t="str">
        <f>HLOOKUP(K41,$K$2:$AK$8,6,0)</f>
        <v/>
      </c>
      <c r="L43" s="85" t="str">
        <f t="shared" ref="L43:Y43" si="6">HLOOKUP(L41,$K$2:$AK$8,6,0)</f>
        <v/>
      </c>
      <c r="M43" s="85" t="str">
        <f t="shared" si="6"/>
        <v/>
      </c>
      <c r="N43" s="85" t="str">
        <f t="shared" si="6"/>
        <v/>
      </c>
      <c r="O43" s="85" t="str">
        <f t="shared" si="6"/>
        <v/>
      </c>
      <c r="P43" s="85" t="str">
        <f t="shared" si="6"/>
        <v/>
      </c>
      <c r="Q43" s="85" t="str">
        <f t="shared" si="6"/>
        <v/>
      </c>
      <c r="R43" s="85" t="str">
        <f t="shared" si="6"/>
        <v/>
      </c>
      <c r="S43" s="85" t="str">
        <f t="shared" si="6"/>
        <v/>
      </c>
      <c r="T43" s="85" t="str">
        <f t="shared" si="6"/>
        <v/>
      </c>
      <c r="U43" s="85" t="str">
        <f t="shared" si="6"/>
        <v/>
      </c>
      <c r="V43" s="87" t="str">
        <f t="shared" si="6"/>
        <v/>
      </c>
      <c r="W43" s="87" t="str">
        <f t="shared" si="6"/>
        <v/>
      </c>
      <c r="X43" s="87" t="str">
        <f t="shared" si="6"/>
        <v/>
      </c>
      <c r="Y43" s="90" t="str">
        <f t="shared" si="6"/>
        <v/>
      </c>
    </row>
    <row r="44" spans="1:38" x14ac:dyDescent="0.25">
      <c r="K44" s="83"/>
      <c r="L44" s="83"/>
      <c r="M44" s="83"/>
      <c r="N44" s="83"/>
      <c r="O44" s="83"/>
      <c r="P44" s="83"/>
      <c r="Q44" s="83"/>
      <c r="R44" s="83"/>
      <c r="S44" s="83"/>
      <c r="T44" s="83"/>
      <c r="U44" s="83"/>
      <c r="V44" s="83"/>
      <c r="W44" s="83"/>
      <c r="X44" s="83"/>
      <c r="Y44" s="83"/>
    </row>
    <row r="46" spans="1:38" x14ac:dyDescent="0.25">
      <c r="E46" s="70" t="s">
        <v>173</v>
      </c>
      <c r="F46" s="71" t="s">
        <v>252</v>
      </c>
    </row>
    <row r="47" spans="1:38" x14ac:dyDescent="0.25">
      <c r="D47" s="100" t="s">
        <v>221</v>
      </c>
      <c r="E47" t="str">
        <f>CONCATENATE("Erfüllung im Kompetenzbereich",CHAR(10),F46)</f>
        <v>Erfüllung im Kompetenzbereich
Lesen - mit Texten und Medien umgehen</v>
      </c>
    </row>
    <row r="48" spans="1:38" ht="42" customHeight="1" x14ac:dyDescent="0.25">
      <c r="E48" s="92" t="s">
        <v>233</v>
      </c>
      <c r="F48" s="92" t="s">
        <v>234</v>
      </c>
      <c r="G48" s="92" t="s">
        <v>235</v>
      </c>
      <c r="K48" s="337" t="s">
        <v>176</v>
      </c>
      <c r="L48" s="337"/>
      <c r="M48" s="337"/>
      <c r="N48" s="337"/>
      <c r="O48" s="337"/>
      <c r="P48" s="337"/>
      <c r="Q48" s="337"/>
      <c r="R48" s="338" t="s">
        <v>177</v>
      </c>
      <c r="S48" s="338"/>
      <c r="T48" s="338"/>
      <c r="U48" s="258" t="s">
        <v>182</v>
      </c>
    </row>
    <row r="49" spans="4:21" x14ac:dyDescent="0.25">
      <c r="D49" s="58" t="s">
        <v>214</v>
      </c>
      <c r="E49" s="93" t="e">
        <f>E51/(E50*$P17)</f>
        <v>#VALUE!</v>
      </c>
      <c r="F49" s="93" t="e">
        <f>F51/(F50*$P17)</f>
        <v>#VALUE!</v>
      </c>
      <c r="G49" s="93" t="e">
        <f>G51/(G50*$P17)</f>
        <v>#VALUE!</v>
      </c>
      <c r="K49" s="84" t="s">
        <v>187</v>
      </c>
      <c r="L49" s="84" t="s">
        <v>194</v>
      </c>
      <c r="M49" s="84" t="s">
        <v>195</v>
      </c>
      <c r="N49" s="84" t="s">
        <v>198</v>
      </c>
      <c r="O49" s="84" t="s">
        <v>201</v>
      </c>
      <c r="P49" s="84" t="s">
        <v>202</v>
      </c>
      <c r="Q49" s="84" t="s">
        <v>203</v>
      </c>
      <c r="R49" s="86" t="s">
        <v>188</v>
      </c>
      <c r="S49" s="86" t="s">
        <v>190</v>
      </c>
      <c r="T49" s="86" t="s">
        <v>192</v>
      </c>
      <c r="U49" s="90" t="s">
        <v>199</v>
      </c>
    </row>
    <row r="50" spans="4:21" x14ac:dyDescent="0.25">
      <c r="D50" s="58" t="s">
        <v>215</v>
      </c>
      <c r="E50">
        <f>SUM(K50:Q50)</f>
        <v>9</v>
      </c>
      <c r="F50">
        <f>SUM(R50:T50)</f>
        <v>5</v>
      </c>
      <c r="G50">
        <f>U50</f>
        <v>1</v>
      </c>
      <c r="K50" s="96">
        <f>HLOOKUP(K49,$K$2:$AK$8,5,0)</f>
        <v>1</v>
      </c>
      <c r="L50" s="96">
        <f t="shared" ref="L50:T50" si="7">HLOOKUP(L49,$K$2:$AK$8,5,0)</f>
        <v>1</v>
      </c>
      <c r="M50" s="96">
        <f t="shared" si="7"/>
        <v>3</v>
      </c>
      <c r="N50" s="96">
        <f t="shared" si="7"/>
        <v>1</v>
      </c>
      <c r="O50" s="96">
        <f t="shared" si="7"/>
        <v>1</v>
      </c>
      <c r="P50" s="96">
        <f t="shared" si="7"/>
        <v>1</v>
      </c>
      <c r="Q50" s="96">
        <f t="shared" si="7"/>
        <v>1</v>
      </c>
      <c r="R50" s="94">
        <f t="shared" si="7"/>
        <v>2</v>
      </c>
      <c r="S50" s="94">
        <f t="shared" si="7"/>
        <v>1</v>
      </c>
      <c r="T50" s="94">
        <f t="shared" si="7"/>
        <v>2</v>
      </c>
      <c r="U50" s="258">
        <f>HLOOKUP(U49,$K$2:$AK$8,5,0)</f>
        <v>1</v>
      </c>
    </row>
    <row r="51" spans="4:21" x14ac:dyDescent="0.25">
      <c r="D51" s="58" t="s">
        <v>216</v>
      </c>
      <c r="E51">
        <f>SUM(K51:Q51)</f>
        <v>0</v>
      </c>
      <c r="F51">
        <f>SUM(R51:T51)</f>
        <v>0</v>
      </c>
      <c r="G51" t="str">
        <f>U51</f>
        <v/>
      </c>
      <c r="K51" s="96" t="str">
        <f>HLOOKUP(K49,$K$2:$AK$8,6,0)</f>
        <v/>
      </c>
      <c r="L51" s="96" t="str">
        <f t="shared" ref="L51:T51" si="8">HLOOKUP(L49,$K$2:$AK$8,6,0)</f>
        <v/>
      </c>
      <c r="M51" s="96" t="str">
        <f t="shared" si="8"/>
        <v/>
      </c>
      <c r="N51" s="96" t="str">
        <f t="shared" si="8"/>
        <v/>
      </c>
      <c r="O51" s="96" t="str">
        <f t="shared" si="8"/>
        <v/>
      </c>
      <c r="P51" s="96" t="str">
        <f t="shared" si="8"/>
        <v/>
      </c>
      <c r="Q51" s="96" t="str">
        <f t="shared" si="8"/>
        <v/>
      </c>
      <c r="R51" s="94" t="str">
        <f t="shared" si="8"/>
        <v/>
      </c>
      <c r="S51" s="94" t="str">
        <f t="shared" si="8"/>
        <v/>
      </c>
      <c r="T51" s="94" t="str">
        <f t="shared" si="8"/>
        <v/>
      </c>
      <c r="U51" s="258" t="str">
        <f>HLOOKUP(U49,$K$2:$AK$8,6,0)</f>
        <v/>
      </c>
    </row>
    <row r="54" spans="4:21" x14ac:dyDescent="0.25">
      <c r="E54" s="70" t="s">
        <v>173</v>
      </c>
      <c r="F54" s="71" t="s">
        <v>181</v>
      </c>
    </row>
    <row r="55" spans="4:21" x14ac:dyDescent="0.25">
      <c r="D55" s="100" t="s">
        <v>221</v>
      </c>
      <c r="E55" t="str">
        <f>CONCATENATE("Erfüllung im Kompetenzbereich",CHAR(10),F54)</f>
        <v>Erfüllung im Kompetenzbereich
Mit Medien umgehen</v>
      </c>
    </row>
    <row r="56" spans="4:21" ht="45" customHeight="1" x14ac:dyDescent="0.25">
      <c r="E56" s="92" t="s">
        <v>235</v>
      </c>
      <c r="K56" s="96" t="s">
        <v>182</v>
      </c>
    </row>
    <row r="57" spans="4:21" x14ac:dyDescent="0.25">
      <c r="D57" s="58" t="s">
        <v>214</v>
      </c>
      <c r="E57" s="93" t="e">
        <f>E59/(E58*$P17)</f>
        <v>#VALUE!</v>
      </c>
      <c r="K57" s="96" t="s">
        <v>199</v>
      </c>
    </row>
    <row r="58" spans="4:21" x14ac:dyDescent="0.25">
      <c r="D58" s="58" t="s">
        <v>215</v>
      </c>
      <c r="E58">
        <f>SUM(K58:Q58)</f>
        <v>1</v>
      </c>
      <c r="K58" s="96">
        <f>HLOOKUP(K57,$K$2:$AK$8,5,0)</f>
        <v>1</v>
      </c>
    </row>
    <row r="59" spans="4:21" x14ac:dyDescent="0.25">
      <c r="D59" s="58" t="s">
        <v>216</v>
      </c>
      <c r="E59">
        <f>SUM(K59:Q59)</f>
        <v>0</v>
      </c>
      <c r="K59" s="96" t="str">
        <f>HLOOKUP(K57,$K$2:$AK$8,6,0)</f>
        <v/>
      </c>
    </row>
    <row r="62" spans="4:21" x14ac:dyDescent="0.25">
      <c r="E62" s="70" t="s">
        <v>173</v>
      </c>
      <c r="F62" s="71" t="s">
        <v>179</v>
      </c>
    </row>
    <row r="63" spans="4:21" x14ac:dyDescent="0.25">
      <c r="D63" s="100" t="s">
        <v>221</v>
      </c>
      <c r="E63" t="str">
        <f>CONCATENATE("Erfüllung im Kompetenzbereich",CHAR(10),F62)</f>
        <v>Erfüllung im Kompetenzbereich
Sprechen, zuhören und schreiben</v>
      </c>
    </row>
    <row r="64" spans="4:21" ht="46.5" customHeight="1" x14ac:dyDescent="0.25">
      <c r="E64" s="92" t="s">
        <v>236</v>
      </c>
      <c r="K64" s="96" t="s">
        <v>180</v>
      </c>
    </row>
    <row r="65" spans="1:31" x14ac:dyDescent="0.25">
      <c r="D65" s="58" t="s">
        <v>214</v>
      </c>
      <c r="E65" s="93" t="e">
        <f>E67/(E66*$P17)</f>
        <v>#VALUE!</v>
      </c>
      <c r="K65" s="96" t="s">
        <v>196</v>
      </c>
    </row>
    <row r="66" spans="1:31" x14ac:dyDescent="0.25">
      <c r="D66" s="58" t="s">
        <v>215</v>
      </c>
      <c r="E66">
        <f>SUM(K66:Q66)</f>
        <v>5</v>
      </c>
      <c r="K66" s="96">
        <f>HLOOKUP(K65,$K$2:$AK$8,5,0)</f>
        <v>5</v>
      </c>
    </row>
    <row r="67" spans="1:31" x14ac:dyDescent="0.25">
      <c r="D67" s="58" t="s">
        <v>216</v>
      </c>
      <c r="E67">
        <f>SUM(K67:Q67)</f>
        <v>0</v>
      </c>
      <c r="K67" s="96" t="str">
        <f>HLOOKUP(K65,$K$2:$AK$8,6,0)</f>
        <v/>
      </c>
    </row>
    <row r="71" spans="1:31" ht="21" x14ac:dyDescent="0.35">
      <c r="A71" s="66" t="s">
        <v>171</v>
      </c>
      <c r="O71" s="68" t="s">
        <v>172</v>
      </c>
      <c r="P71" s="67" t="str">
        <f>Meldedaten!C6</f>
        <v/>
      </c>
    </row>
    <row r="73" spans="1:31" ht="21" x14ac:dyDescent="0.35">
      <c r="E73" s="70" t="s">
        <v>222</v>
      </c>
      <c r="F73" s="71"/>
      <c r="O73" s="68"/>
      <c r="P73" s="67"/>
    </row>
    <row r="74" spans="1:31" ht="21" x14ac:dyDescent="0.35">
      <c r="D74" s="100" t="s">
        <v>221</v>
      </c>
      <c r="E74" t="s">
        <v>244</v>
      </c>
      <c r="O74" s="68"/>
      <c r="P74" s="67"/>
    </row>
    <row r="75" spans="1:31" ht="21" x14ac:dyDescent="0.35">
      <c r="A75" s="66"/>
      <c r="E75" s="73" t="s">
        <v>186</v>
      </c>
      <c r="F75" s="73" t="s">
        <v>187</v>
      </c>
      <c r="G75" s="73" t="s">
        <v>188</v>
      </c>
      <c r="H75" s="73" t="s">
        <v>189</v>
      </c>
      <c r="I75" s="73" t="s">
        <v>190</v>
      </c>
      <c r="J75" s="73" t="s">
        <v>191</v>
      </c>
      <c r="K75" s="73" t="s">
        <v>192</v>
      </c>
      <c r="L75" s="73" t="s">
        <v>193</v>
      </c>
      <c r="M75" s="73" t="s">
        <v>194</v>
      </c>
      <c r="N75" s="73" t="s">
        <v>195</v>
      </c>
      <c r="O75" s="73" t="s">
        <v>196</v>
      </c>
      <c r="P75" s="73" t="s">
        <v>197</v>
      </c>
      <c r="Q75" s="73" t="s">
        <v>198</v>
      </c>
      <c r="R75" s="73" t="s">
        <v>199</v>
      </c>
      <c r="S75" s="73" t="s">
        <v>200</v>
      </c>
      <c r="T75" s="73" t="s">
        <v>201</v>
      </c>
      <c r="U75" s="73" t="s">
        <v>202</v>
      </c>
      <c r="V75" s="73" t="s">
        <v>203</v>
      </c>
      <c r="W75" s="73" t="s">
        <v>204</v>
      </c>
      <c r="X75" s="73" t="s">
        <v>205</v>
      </c>
      <c r="Y75" s="73" t="s">
        <v>206</v>
      </c>
      <c r="Z75" s="73" t="s">
        <v>207</v>
      </c>
      <c r="AA75" s="73" t="s">
        <v>208</v>
      </c>
      <c r="AB75" s="73" t="s">
        <v>209</v>
      </c>
      <c r="AC75" s="73" t="s">
        <v>210</v>
      </c>
      <c r="AD75" s="73" t="s">
        <v>211</v>
      </c>
      <c r="AE75" s="73" t="s">
        <v>212</v>
      </c>
    </row>
    <row r="76" spans="1:31" ht="21" x14ac:dyDescent="0.35">
      <c r="A76" s="66"/>
      <c r="E76" s="101" t="s">
        <v>163</v>
      </c>
      <c r="F76" s="102">
        <v>1</v>
      </c>
      <c r="G76" s="102" t="s">
        <v>99</v>
      </c>
      <c r="H76" s="102" t="s">
        <v>99</v>
      </c>
      <c r="I76" s="102" t="s">
        <v>100</v>
      </c>
      <c r="J76" s="102" t="s">
        <v>100</v>
      </c>
      <c r="K76" s="102" t="s">
        <v>101</v>
      </c>
      <c r="L76" s="102" t="s">
        <v>101</v>
      </c>
      <c r="M76" s="102" t="s">
        <v>102</v>
      </c>
      <c r="N76" s="102" t="s">
        <v>103</v>
      </c>
      <c r="O76" s="103" t="s">
        <v>104</v>
      </c>
      <c r="P76" s="102" t="s">
        <v>104</v>
      </c>
      <c r="Q76" s="102" t="s">
        <v>105</v>
      </c>
      <c r="R76" s="103" t="s">
        <v>106</v>
      </c>
      <c r="S76" s="102" t="s">
        <v>106</v>
      </c>
      <c r="T76" s="102" t="s">
        <v>107</v>
      </c>
      <c r="U76" s="102" t="s">
        <v>108</v>
      </c>
      <c r="V76" s="102" t="s">
        <v>109</v>
      </c>
      <c r="W76" s="104" t="s">
        <v>110</v>
      </c>
      <c r="X76" s="104" t="s">
        <v>111</v>
      </c>
      <c r="Y76" s="104" t="s">
        <v>112</v>
      </c>
      <c r="Z76" s="104" t="s">
        <v>113</v>
      </c>
      <c r="AA76" s="104" t="s">
        <v>114</v>
      </c>
      <c r="AB76" s="104" t="s">
        <v>115</v>
      </c>
      <c r="AC76" s="104" t="s">
        <v>116</v>
      </c>
      <c r="AD76" s="102" t="s">
        <v>117</v>
      </c>
      <c r="AE76" s="102" t="s">
        <v>118</v>
      </c>
    </row>
    <row r="77" spans="1:31" ht="55.5" x14ac:dyDescent="0.35">
      <c r="A77" s="66"/>
      <c r="E77" s="45" t="s">
        <v>82</v>
      </c>
      <c r="F77" s="45" t="s">
        <v>83</v>
      </c>
      <c r="G77" s="45" t="s">
        <v>84</v>
      </c>
      <c r="H77" s="45" t="s">
        <v>85</v>
      </c>
      <c r="I77" s="45" t="s">
        <v>86</v>
      </c>
      <c r="J77" s="45" t="s">
        <v>85</v>
      </c>
      <c r="K77" s="45" t="s">
        <v>87</v>
      </c>
      <c r="L77" s="45" t="s">
        <v>85</v>
      </c>
      <c r="M77" s="45" t="s">
        <v>88</v>
      </c>
      <c r="N77" s="45" t="s">
        <v>89</v>
      </c>
      <c r="O77" s="45" t="s">
        <v>90</v>
      </c>
      <c r="P77" s="45" t="s">
        <v>85</v>
      </c>
      <c r="Q77" s="45" t="s">
        <v>91</v>
      </c>
      <c r="R77" s="45" t="s">
        <v>92</v>
      </c>
      <c r="S77" s="45" t="s">
        <v>85</v>
      </c>
      <c r="T77" s="45" t="s">
        <v>93</v>
      </c>
      <c r="U77" s="45" t="s">
        <v>93</v>
      </c>
      <c r="V77" s="45" t="s">
        <v>93</v>
      </c>
      <c r="W77" s="45" t="s">
        <v>119</v>
      </c>
      <c r="X77" s="45" t="s">
        <v>119</v>
      </c>
      <c r="Y77" s="45" t="s">
        <v>119</v>
      </c>
      <c r="Z77" s="45" t="s">
        <v>120</v>
      </c>
      <c r="AA77" s="45" t="s">
        <v>94</v>
      </c>
      <c r="AB77" s="45" t="s">
        <v>95</v>
      </c>
      <c r="AC77" s="45" t="s">
        <v>96</v>
      </c>
      <c r="AD77" s="45" t="s">
        <v>97</v>
      </c>
      <c r="AE77" s="45" t="s">
        <v>98</v>
      </c>
    </row>
    <row r="78" spans="1:31" ht="21" x14ac:dyDescent="0.35">
      <c r="A78" s="66"/>
      <c r="D78" s="58" t="s">
        <v>214</v>
      </c>
      <c r="E78" s="93" t="e">
        <f>E80/(E79*$P71)</f>
        <v>#VALUE!</v>
      </c>
      <c r="F78" s="93" t="e">
        <f t="shared" ref="F78" si="9">F80/(F79*$P71)</f>
        <v>#VALUE!</v>
      </c>
      <c r="G78" s="93" t="e">
        <f t="shared" ref="G78" si="10">G80/(G79*$P71)</f>
        <v>#VALUE!</v>
      </c>
      <c r="H78" s="93" t="e">
        <f t="shared" ref="H78" si="11">H80/(H79*$P71)</f>
        <v>#VALUE!</v>
      </c>
      <c r="I78" s="93" t="e">
        <f t="shared" ref="I78" si="12">I80/(I79*$P71)</f>
        <v>#VALUE!</v>
      </c>
      <c r="J78" s="93" t="e">
        <f t="shared" ref="J78" si="13">J80/(J79*$P71)</f>
        <v>#VALUE!</v>
      </c>
      <c r="K78" s="93" t="e">
        <f t="shared" ref="K78" si="14">K80/(K79*$P71)</f>
        <v>#VALUE!</v>
      </c>
      <c r="L78" s="93" t="e">
        <f t="shared" ref="L78" si="15">L80/(L79*$P71)</f>
        <v>#VALUE!</v>
      </c>
      <c r="M78" s="93" t="e">
        <f t="shared" ref="M78" si="16">M80/(M79*$P71)</f>
        <v>#VALUE!</v>
      </c>
      <c r="N78" s="93" t="e">
        <f t="shared" ref="N78" si="17">N80/(N79*$P71)</f>
        <v>#VALUE!</v>
      </c>
      <c r="O78" s="93" t="e">
        <f t="shared" ref="O78" si="18">O80/(O79*$P71)</f>
        <v>#VALUE!</v>
      </c>
      <c r="P78" s="93" t="e">
        <f t="shared" ref="P78" si="19">P80/(P79*$P71)</f>
        <v>#VALUE!</v>
      </c>
      <c r="Q78" s="93" t="e">
        <f t="shared" ref="Q78" si="20">Q80/(Q79*$P71)</f>
        <v>#VALUE!</v>
      </c>
      <c r="R78" s="93" t="e">
        <f t="shared" ref="R78" si="21">R80/(R79*$P71)</f>
        <v>#VALUE!</v>
      </c>
      <c r="S78" s="93" t="e">
        <f t="shared" ref="S78" si="22">S80/(S79*$P71)</f>
        <v>#VALUE!</v>
      </c>
      <c r="T78" s="93" t="e">
        <f t="shared" ref="T78" si="23">T80/(T79*$P71)</f>
        <v>#VALUE!</v>
      </c>
      <c r="U78" s="93" t="e">
        <f t="shared" ref="U78" si="24">U80/(U79*$P71)</f>
        <v>#VALUE!</v>
      </c>
      <c r="V78" s="93" t="e">
        <f t="shared" ref="V78" si="25">V80/(V79*$P71)</f>
        <v>#VALUE!</v>
      </c>
      <c r="W78" s="93" t="e">
        <f t="shared" ref="W78" si="26">W80/(W79*$P71)</f>
        <v>#VALUE!</v>
      </c>
      <c r="X78" s="93" t="e">
        <f t="shared" ref="X78" si="27">X80/(X79*$P71)</f>
        <v>#VALUE!</v>
      </c>
      <c r="Y78" s="93" t="e">
        <f t="shared" ref="Y78" si="28">Y80/(Y79*$P71)</f>
        <v>#VALUE!</v>
      </c>
      <c r="Z78" s="93" t="e">
        <f t="shared" ref="Z78" si="29">Z80/(Z79*$P71)</f>
        <v>#VALUE!</v>
      </c>
      <c r="AA78" s="93" t="e">
        <f t="shared" ref="AA78" si="30">AA80/(AA79*$P71)</f>
        <v>#VALUE!</v>
      </c>
      <c r="AB78" s="93" t="e">
        <f t="shared" ref="AB78" si="31">AB80/(AB79*$P71)</f>
        <v>#VALUE!</v>
      </c>
      <c r="AC78" s="93" t="e">
        <f t="shared" ref="AC78" si="32">AC80/(AC79*$P71)</f>
        <v>#VALUE!</v>
      </c>
      <c r="AD78" s="93" t="e">
        <f t="shared" ref="AD78" si="33">AD80/(AD79*$P71)</f>
        <v>#VALUE!</v>
      </c>
      <c r="AE78" s="93" t="e">
        <f t="shared" ref="AE78" si="34">AE80/(AE79*$P71)</f>
        <v>#VALUE!</v>
      </c>
    </row>
    <row r="79" spans="1:31" ht="21" x14ac:dyDescent="0.35">
      <c r="A79" s="66"/>
      <c r="D79" s="58" t="s">
        <v>215</v>
      </c>
      <c r="E79">
        <f>K$6</f>
        <v>10</v>
      </c>
      <c r="F79">
        <f t="shared" ref="F79" si="35">L$6</f>
        <v>1</v>
      </c>
      <c r="G79">
        <f t="shared" ref="G79" si="36">M$6</f>
        <v>2</v>
      </c>
      <c r="H79">
        <f t="shared" ref="H79" si="37">N$6</f>
        <v>1</v>
      </c>
      <c r="I79">
        <f t="shared" ref="I79" si="38">O$6</f>
        <v>1</v>
      </c>
      <c r="J79">
        <f t="shared" ref="J79" si="39">P$6</f>
        <v>1</v>
      </c>
      <c r="K79">
        <f t="shared" ref="K79" si="40">Q$6</f>
        <v>2</v>
      </c>
      <c r="L79">
        <f t="shared" ref="L79" si="41">R$6</f>
        <v>1</v>
      </c>
      <c r="M79">
        <f t="shared" ref="M79" si="42">S$6</f>
        <v>1</v>
      </c>
      <c r="N79">
        <f t="shared" ref="N79" si="43">T$6</f>
        <v>3</v>
      </c>
      <c r="O79">
        <f t="shared" ref="O79" si="44">U$6</f>
        <v>5</v>
      </c>
      <c r="P79">
        <f t="shared" ref="P79" si="45">V$6</f>
        <v>3</v>
      </c>
      <c r="Q79">
        <f t="shared" ref="Q79" si="46">W$6</f>
        <v>1</v>
      </c>
      <c r="R79">
        <f t="shared" ref="R79" si="47">X$6</f>
        <v>1</v>
      </c>
      <c r="S79">
        <f t="shared" ref="S79" si="48">Y$6</f>
        <v>1</v>
      </c>
      <c r="T79">
        <f t="shared" ref="T79" si="49">Z$6</f>
        <v>1</v>
      </c>
      <c r="U79">
        <f t="shared" ref="U79" si="50">AA$6</f>
        <v>1</v>
      </c>
      <c r="V79">
        <f t="shared" ref="V79" si="51">AB$6</f>
        <v>1</v>
      </c>
      <c r="W79">
        <f t="shared" ref="W79" si="52">AC$6</f>
        <v>1</v>
      </c>
      <c r="X79">
        <f t="shared" ref="X79" si="53">AD$6</f>
        <v>1</v>
      </c>
      <c r="Y79">
        <f t="shared" ref="Y79" si="54">AE$6</f>
        <v>1</v>
      </c>
      <c r="Z79">
        <f t="shared" ref="Z79" si="55">AF$6</f>
        <v>3</v>
      </c>
      <c r="AA79">
        <f t="shared" ref="AA79" si="56">AG$6</f>
        <v>2</v>
      </c>
      <c r="AB79">
        <f t="shared" ref="AB79" si="57">AH$6</f>
        <v>1</v>
      </c>
      <c r="AC79">
        <f t="shared" ref="AC79" si="58">AI$6</f>
        <v>2</v>
      </c>
      <c r="AD79">
        <f t="shared" ref="AD79" si="59">AJ$6</f>
        <v>9</v>
      </c>
      <c r="AE79">
        <f t="shared" ref="AE79" si="60">AK$6</f>
        <v>5</v>
      </c>
    </row>
    <row r="80" spans="1:31" ht="21" x14ac:dyDescent="0.35">
      <c r="A80" s="66"/>
      <c r="D80" s="58" t="s">
        <v>216</v>
      </c>
      <c r="E80" t="str">
        <f>K8</f>
        <v/>
      </c>
      <c r="F80" t="str">
        <f t="shared" ref="F80:AE80" si="61">L8</f>
        <v/>
      </c>
      <c r="G80" t="str">
        <f t="shared" si="61"/>
        <v/>
      </c>
      <c r="H80" t="str">
        <f t="shared" si="61"/>
        <v/>
      </c>
      <c r="I80" t="str">
        <f t="shared" si="61"/>
        <v/>
      </c>
      <c r="J80" t="str">
        <f t="shared" si="61"/>
        <v/>
      </c>
      <c r="K80" t="str">
        <f t="shared" si="61"/>
        <v/>
      </c>
      <c r="L80" t="str">
        <f t="shared" si="61"/>
        <v/>
      </c>
      <c r="M80" t="str">
        <f t="shared" si="61"/>
        <v/>
      </c>
      <c r="N80" t="str">
        <f t="shared" si="61"/>
        <v/>
      </c>
      <c r="O80" t="str">
        <f t="shared" si="61"/>
        <v/>
      </c>
      <c r="P80" t="str">
        <f t="shared" si="61"/>
        <v/>
      </c>
      <c r="Q80" t="str">
        <f t="shared" si="61"/>
        <v/>
      </c>
      <c r="R80" t="str">
        <f t="shared" si="61"/>
        <v/>
      </c>
      <c r="S80" t="str">
        <f t="shared" si="61"/>
        <v/>
      </c>
      <c r="T80" t="str">
        <f t="shared" si="61"/>
        <v/>
      </c>
      <c r="U80" t="str">
        <f t="shared" si="61"/>
        <v/>
      </c>
      <c r="V80" t="str">
        <f t="shared" si="61"/>
        <v/>
      </c>
      <c r="W80" t="str">
        <f t="shared" si="61"/>
        <v/>
      </c>
      <c r="X80" t="str">
        <f t="shared" si="61"/>
        <v/>
      </c>
      <c r="Y80" t="str">
        <f t="shared" si="61"/>
        <v/>
      </c>
      <c r="Z80" t="str">
        <f t="shared" si="61"/>
        <v/>
      </c>
      <c r="AA80" t="str">
        <f t="shared" si="61"/>
        <v/>
      </c>
      <c r="AB80" t="str">
        <f t="shared" si="61"/>
        <v/>
      </c>
      <c r="AC80" t="str">
        <f t="shared" si="61"/>
        <v/>
      </c>
      <c r="AD80" t="str">
        <f t="shared" si="61"/>
        <v/>
      </c>
      <c r="AE80" t="str">
        <f t="shared" si="61"/>
        <v/>
      </c>
    </row>
    <row r="83" spans="2:38" x14ac:dyDescent="0.25">
      <c r="E83" s="97" t="s">
        <v>217</v>
      </c>
    </row>
    <row r="84" spans="2:38" x14ac:dyDescent="0.25">
      <c r="D84" s="100" t="s">
        <v>221</v>
      </c>
      <c r="E84" t="s">
        <v>245</v>
      </c>
    </row>
    <row r="85" spans="2:38" x14ac:dyDescent="0.25">
      <c r="E85" t="s">
        <v>218</v>
      </c>
      <c r="F85" t="s">
        <v>219</v>
      </c>
      <c r="G85" t="s">
        <v>220</v>
      </c>
      <c r="K85" s="333" t="s">
        <v>218</v>
      </c>
      <c r="L85" s="333"/>
      <c r="M85" s="333"/>
      <c r="N85" s="333"/>
      <c r="O85" s="333"/>
      <c r="P85" s="333"/>
      <c r="Q85" s="333"/>
      <c r="R85" s="333"/>
      <c r="S85" s="334" t="s">
        <v>219</v>
      </c>
      <c r="T85" s="334"/>
      <c r="U85" s="334"/>
      <c r="V85" s="334"/>
      <c r="W85" s="334"/>
      <c r="X85" s="334"/>
      <c r="Y85" s="334"/>
      <c r="Z85" s="334"/>
      <c r="AA85" s="334"/>
      <c r="AB85" s="334"/>
      <c r="AC85" s="334"/>
      <c r="AD85" s="334"/>
      <c r="AE85" s="334"/>
      <c r="AF85" s="334"/>
      <c r="AG85" s="334"/>
      <c r="AH85" s="334"/>
      <c r="AI85" s="334"/>
      <c r="AJ85" s="334"/>
      <c r="AK85" s="335" t="s">
        <v>220</v>
      </c>
      <c r="AL85" s="335"/>
    </row>
    <row r="86" spans="2:38" x14ac:dyDescent="0.25">
      <c r="D86" s="58" t="s">
        <v>214</v>
      </c>
      <c r="E86" s="93" t="e">
        <f>E88/(E87*$P71)</f>
        <v>#VALUE!</v>
      </c>
      <c r="F86" s="93" t="e">
        <f>F88/(F87*$P71)</f>
        <v>#VALUE!</v>
      </c>
      <c r="G86" s="93" t="e">
        <f>G88/(G87*$P71)</f>
        <v>#VALUE!</v>
      </c>
      <c r="K86" s="84" t="s">
        <v>204</v>
      </c>
      <c r="L86" s="84" t="s">
        <v>205</v>
      </c>
      <c r="M86" s="84" t="s">
        <v>206</v>
      </c>
      <c r="N86" s="84" t="s">
        <v>207</v>
      </c>
      <c r="O86" s="84" t="s">
        <v>208</v>
      </c>
      <c r="P86" s="84" t="s">
        <v>209</v>
      </c>
      <c r="Q86" s="84" t="s">
        <v>210</v>
      </c>
      <c r="R86" s="84" t="s">
        <v>186</v>
      </c>
      <c r="S86" s="98" t="s">
        <v>186</v>
      </c>
      <c r="T86" s="98" t="s">
        <v>187</v>
      </c>
      <c r="U86" s="98" t="s">
        <v>188</v>
      </c>
      <c r="V86" s="98" t="s">
        <v>189</v>
      </c>
      <c r="W86" s="98" t="s">
        <v>190</v>
      </c>
      <c r="X86" s="98" t="s">
        <v>191</v>
      </c>
      <c r="Y86" s="98" t="s">
        <v>192</v>
      </c>
      <c r="Z86" s="98" t="s">
        <v>193</v>
      </c>
      <c r="AA86" s="98" t="s">
        <v>194</v>
      </c>
      <c r="AB86" s="98" t="s">
        <v>195</v>
      </c>
      <c r="AC86" s="98" t="s">
        <v>197</v>
      </c>
      <c r="AD86" s="98" t="s">
        <v>198</v>
      </c>
      <c r="AE86" s="98" t="s">
        <v>200</v>
      </c>
      <c r="AF86" s="98" t="s">
        <v>201</v>
      </c>
      <c r="AG86" s="98" t="s">
        <v>202</v>
      </c>
      <c r="AH86" s="98" t="s">
        <v>203</v>
      </c>
      <c r="AI86" s="98" t="s">
        <v>211</v>
      </c>
      <c r="AJ86" s="98" t="s">
        <v>212</v>
      </c>
      <c r="AK86" s="88" t="s">
        <v>196</v>
      </c>
      <c r="AL86" s="88" t="s">
        <v>199</v>
      </c>
    </row>
    <row r="87" spans="2:38" x14ac:dyDescent="0.25">
      <c r="D87" s="58" t="s">
        <v>215</v>
      </c>
      <c r="E87">
        <f>SUM(K87:R87)</f>
        <v>11</v>
      </c>
      <c r="F87">
        <f>SUM(S87:AJ87)</f>
        <v>35</v>
      </c>
      <c r="G87">
        <f>SUM(AK87:AL87)</f>
        <v>6</v>
      </c>
      <c r="K87" s="96">
        <f>HLOOKUP(K86,$K$2:$AK$8,5,0)</f>
        <v>1</v>
      </c>
      <c r="L87" s="96">
        <f t="shared" ref="L87" si="62">HLOOKUP(L86,$K$2:$AK$8,5,0)</f>
        <v>1</v>
      </c>
      <c r="M87" s="96">
        <f t="shared" ref="M87" si="63">HLOOKUP(M86,$K$2:$AK$8,5,0)</f>
        <v>1</v>
      </c>
      <c r="N87" s="96">
        <f t="shared" ref="N87" si="64">HLOOKUP(N86,$K$2:$AK$8,5,0)</f>
        <v>3</v>
      </c>
      <c r="O87" s="96">
        <f t="shared" ref="O87" si="65">HLOOKUP(O86,$K$2:$AK$8,5,0)</f>
        <v>2</v>
      </c>
      <c r="P87" s="96">
        <f t="shared" ref="P87" si="66">HLOOKUP(P86,$K$2:$AK$8,5,0)</f>
        <v>1</v>
      </c>
      <c r="Q87" s="96">
        <f t="shared" ref="Q87" si="67">HLOOKUP(Q86,$K$2:$AK$8,5,0)</f>
        <v>2</v>
      </c>
      <c r="R87" s="96"/>
      <c r="S87" s="94"/>
      <c r="T87" s="94">
        <f t="shared" ref="T87" si="68">HLOOKUP(T86,$K$2:$AK$8,5,0)</f>
        <v>1</v>
      </c>
      <c r="U87" s="94">
        <f t="shared" ref="U87" si="69">HLOOKUP(U86,$K$2:$AK$8,5,0)</f>
        <v>2</v>
      </c>
      <c r="V87" s="94">
        <f t="shared" ref="V87" si="70">HLOOKUP(V86,$K$2:$AK$8,5,0)</f>
        <v>1</v>
      </c>
      <c r="W87" s="94">
        <f t="shared" ref="W87" si="71">HLOOKUP(W86,$K$2:$AK$8,5,0)</f>
        <v>1</v>
      </c>
      <c r="X87" s="94">
        <f t="shared" ref="X87" si="72">HLOOKUP(X86,$K$2:$AK$8,5,0)</f>
        <v>1</v>
      </c>
      <c r="Y87" s="94">
        <f t="shared" ref="Y87" si="73">HLOOKUP(Y86,$K$2:$AK$8,5,0)</f>
        <v>2</v>
      </c>
      <c r="Z87" s="94">
        <f t="shared" ref="Z87" si="74">HLOOKUP(Z86,$K$2:$AK$8,5,0)</f>
        <v>1</v>
      </c>
      <c r="AA87" s="94">
        <f t="shared" ref="AA87" si="75">HLOOKUP(AA86,$K$2:$AK$8,5,0)</f>
        <v>1</v>
      </c>
      <c r="AB87" s="94">
        <f t="shared" ref="AB87" si="76">HLOOKUP(AB86,$K$2:$AK$8,5,0)</f>
        <v>3</v>
      </c>
      <c r="AC87" s="94">
        <f t="shared" ref="AC87" si="77">HLOOKUP(AC86,$K$2:$AK$8,5,0)</f>
        <v>3</v>
      </c>
      <c r="AD87" s="94">
        <f t="shared" ref="AD87" si="78">HLOOKUP(AD86,$K$2:$AK$8,5,0)</f>
        <v>1</v>
      </c>
      <c r="AE87" s="94">
        <f t="shared" ref="AE87" si="79">HLOOKUP(AE86,$K$2:$AK$8,5,0)</f>
        <v>1</v>
      </c>
      <c r="AF87" s="94">
        <f t="shared" ref="AF87" si="80">HLOOKUP(AF86,$K$2:$AK$8,5,0)</f>
        <v>1</v>
      </c>
      <c r="AG87" s="94">
        <f t="shared" ref="AG87" si="81">HLOOKUP(AG86,$K$2:$AK$8,5,0)</f>
        <v>1</v>
      </c>
      <c r="AH87" s="94">
        <f t="shared" ref="AH87" si="82">HLOOKUP(AH86,$K$2:$AK$8,5,0)</f>
        <v>1</v>
      </c>
      <c r="AI87" s="94">
        <f t="shared" ref="AI87" si="83">HLOOKUP(AI86,$K$2:$AK$8,5,0)</f>
        <v>9</v>
      </c>
      <c r="AJ87" s="94">
        <f t="shared" ref="AJ87" si="84">HLOOKUP(AJ86,$K$2:$AK$8,5,0)</f>
        <v>5</v>
      </c>
      <c r="AK87" s="95">
        <f t="shared" ref="AK87" si="85">HLOOKUP(AK86,$K$2:$AK$8,5,0)</f>
        <v>5</v>
      </c>
      <c r="AL87" s="95">
        <f t="shared" ref="AL87" si="86">HLOOKUP(AL86,$K$2:$AK$8,5,0)</f>
        <v>1</v>
      </c>
    </row>
    <row r="88" spans="2:38" x14ac:dyDescent="0.25">
      <c r="D88" s="58" t="s">
        <v>216</v>
      </c>
      <c r="E88">
        <f>SUM(K88:R88)</f>
        <v>0</v>
      </c>
      <c r="F88">
        <f>SUM(S88:AJ88)</f>
        <v>0</v>
      </c>
      <c r="G88">
        <f>SUM(AK88:AL88)</f>
        <v>0</v>
      </c>
      <c r="K88" s="96" t="str">
        <f>HLOOKUP(K86,$K$2:$AK$8,7,0)</f>
        <v/>
      </c>
      <c r="L88" s="96" t="str">
        <f t="shared" ref="L88:AL88" si="87">HLOOKUP(L86,$K$2:$AK$8,7,0)</f>
        <v/>
      </c>
      <c r="M88" s="96" t="str">
        <f t="shared" si="87"/>
        <v/>
      </c>
      <c r="N88" s="96" t="str">
        <f t="shared" si="87"/>
        <v/>
      </c>
      <c r="O88" s="96" t="str">
        <f t="shared" si="87"/>
        <v/>
      </c>
      <c r="P88" s="96" t="str">
        <f t="shared" si="87"/>
        <v/>
      </c>
      <c r="Q88" s="96" t="str">
        <f t="shared" si="87"/>
        <v/>
      </c>
      <c r="R88" s="96"/>
      <c r="S88" s="94"/>
      <c r="T88" s="94" t="str">
        <f t="shared" si="87"/>
        <v/>
      </c>
      <c r="U88" s="94" t="str">
        <f t="shared" si="87"/>
        <v/>
      </c>
      <c r="V88" s="94" t="str">
        <f t="shared" si="87"/>
        <v/>
      </c>
      <c r="W88" s="94" t="str">
        <f t="shared" si="87"/>
        <v/>
      </c>
      <c r="X88" s="94" t="str">
        <f t="shared" si="87"/>
        <v/>
      </c>
      <c r="Y88" s="94" t="str">
        <f t="shared" si="87"/>
        <v/>
      </c>
      <c r="Z88" s="94" t="str">
        <f t="shared" si="87"/>
        <v/>
      </c>
      <c r="AA88" s="94" t="str">
        <f t="shared" si="87"/>
        <v/>
      </c>
      <c r="AB88" s="94" t="str">
        <f t="shared" si="87"/>
        <v/>
      </c>
      <c r="AC88" s="94" t="str">
        <f t="shared" si="87"/>
        <v/>
      </c>
      <c r="AD88" s="94" t="str">
        <f t="shared" si="87"/>
        <v/>
      </c>
      <c r="AE88" s="94" t="str">
        <f t="shared" si="87"/>
        <v/>
      </c>
      <c r="AF88" s="94" t="str">
        <f t="shared" si="87"/>
        <v/>
      </c>
      <c r="AG88" s="94" t="str">
        <f t="shared" si="87"/>
        <v/>
      </c>
      <c r="AH88" s="94" t="str">
        <f t="shared" si="87"/>
        <v/>
      </c>
      <c r="AI88" s="94" t="str">
        <f t="shared" si="87"/>
        <v/>
      </c>
      <c r="AJ88" s="94" t="str">
        <f t="shared" si="87"/>
        <v/>
      </c>
      <c r="AK88" s="95" t="str">
        <f t="shared" si="87"/>
        <v/>
      </c>
      <c r="AL88" s="95" t="str">
        <f t="shared" si="87"/>
        <v/>
      </c>
    </row>
    <row r="91" spans="2:38" x14ac:dyDescent="0.25">
      <c r="D91" s="70"/>
      <c r="E91" s="70" t="s">
        <v>173</v>
      </c>
      <c r="F91" s="71" t="s">
        <v>174</v>
      </c>
    </row>
    <row r="92" spans="2:38" x14ac:dyDescent="0.25">
      <c r="D92" s="100" t="s">
        <v>221</v>
      </c>
      <c r="E92" t="str">
        <f>CONCATENATE("Erfüllung im Kompetenzbereich",CHAR(10),F91)</f>
        <v>Erfüllung im Kompetenzbereich
Sprache und Sprachgebrauch untersuchen</v>
      </c>
    </row>
    <row r="93" spans="2:38" ht="35.25" customHeight="1" x14ac:dyDescent="0.25">
      <c r="B93" s="92"/>
      <c r="C93" s="92"/>
      <c r="E93" s="92" t="s">
        <v>178</v>
      </c>
      <c r="F93" s="92" t="s">
        <v>183</v>
      </c>
      <c r="G93" s="92" t="s">
        <v>175</v>
      </c>
      <c r="K93" s="339" t="s">
        <v>178</v>
      </c>
      <c r="L93" s="339"/>
      <c r="M93" s="339"/>
      <c r="N93" s="339"/>
      <c r="O93" s="339"/>
      <c r="P93" s="339"/>
      <c r="Q93" s="339"/>
      <c r="R93" s="339"/>
      <c r="S93" s="339"/>
      <c r="T93" s="339"/>
      <c r="U93" s="339"/>
      <c r="V93" s="340" t="s">
        <v>183</v>
      </c>
      <c r="W93" s="340"/>
      <c r="X93" s="340"/>
      <c r="Y93" s="91" t="s">
        <v>175</v>
      </c>
    </row>
    <row r="94" spans="2:38" x14ac:dyDescent="0.25">
      <c r="D94" s="58" t="s">
        <v>214</v>
      </c>
      <c r="E94" s="93" t="e">
        <f>E96/(E95*$P71)</f>
        <v>#VALUE!</v>
      </c>
      <c r="F94" s="93" t="e">
        <f>F96/(F95*$P71)</f>
        <v>#VALUE!</v>
      </c>
      <c r="G94" s="93" t="e">
        <f>G96/(G95*$P71)</f>
        <v>#VALUE!</v>
      </c>
      <c r="K94" s="84" t="s">
        <v>207</v>
      </c>
      <c r="L94" s="84" t="s">
        <v>208</v>
      </c>
      <c r="M94" s="84" t="s">
        <v>209</v>
      </c>
      <c r="N94" s="84" t="s">
        <v>210</v>
      </c>
      <c r="O94" s="84" t="s">
        <v>211</v>
      </c>
      <c r="P94" s="84" t="s">
        <v>200</v>
      </c>
      <c r="Q94" s="84" t="s">
        <v>189</v>
      </c>
      <c r="R94" s="84" t="s">
        <v>191</v>
      </c>
      <c r="S94" s="84" t="s">
        <v>193</v>
      </c>
      <c r="T94" s="84" t="s">
        <v>197</v>
      </c>
      <c r="U94" s="84" t="s">
        <v>212</v>
      </c>
      <c r="V94" s="86" t="s">
        <v>204</v>
      </c>
      <c r="W94" s="86" t="s">
        <v>205</v>
      </c>
      <c r="X94" s="86" t="s">
        <v>206</v>
      </c>
      <c r="Y94" s="89" t="s">
        <v>186</v>
      </c>
    </row>
    <row r="95" spans="2:38" x14ac:dyDescent="0.25">
      <c r="D95" s="58" t="s">
        <v>215</v>
      </c>
      <c r="E95">
        <f>SUM(K95:U95)</f>
        <v>29</v>
      </c>
      <c r="F95">
        <f>SUM(V95:X95)</f>
        <v>3</v>
      </c>
      <c r="G95">
        <f>Y95</f>
        <v>10</v>
      </c>
      <c r="K95" s="84">
        <f>HLOOKUP(K94,$K$2:$AK$8,5,0)</f>
        <v>3</v>
      </c>
      <c r="L95" s="84">
        <f t="shared" ref="L95:Y95" si="88">HLOOKUP(L94,$K$2:$AK$8,5,0)</f>
        <v>2</v>
      </c>
      <c r="M95" s="84">
        <f t="shared" si="88"/>
        <v>1</v>
      </c>
      <c r="N95" s="84">
        <f t="shared" si="88"/>
        <v>2</v>
      </c>
      <c r="O95" s="84">
        <f t="shared" si="88"/>
        <v>9</v>
      </c>
      <c r="P95" s="84">
        <f t="shared" si="88"/>
        <v>1</v>
      </c>
      <c r="Q95" s="84">
        <f t="shared" si="88"/>
        <v>1</v>
      </c>
      <c r="R95" s="84">
        <f t="shared" si="88"/>
        <v>1</v>
      </c>
      <c r="S95" s="84">
        <f t="shared" si="88"/>
        <v>1</v>
      </c>
      <c r="T95" s="84">
        <f t="shared" si="88"/>
        <v>3</v>
      </c>
      <c r="U95" s="84">
        <f t="shared" si="88"/>
        <v>5</v>
      </c>
      <c r="V95" s="86">
        <f t="shared" si="88"/>
        <v>1</v>
      </c>
      <c r="W95" s="86">
        <f t="shared" si="88"/>
        <v>1</v>
      </c>
      <c r="X95" s="86">
        <f t="shared" si="88"/>
        <v>1</v>
      </c>
      <c r="Y95" s="89">
        <f t="shared" si="88"/>
        <v>10</v>
      </c>
    </row>
    <row r="96" spans="2:38" x14ac:dyDescent="0.25">
      <c r="D96" s="58" t="s">
        <v>216</v>
      </c>
      <c r="E96">
        <f>SUM(K96:U96)</f>
        <v>0</v>
      </c>
      <c r="F96">
        <f>SUM(V96:X96)</f>
        <v>0</v>
      </c>
      <c r="G96" t="str">
        <f>Y96</f>
        <v/>
      </c>
      <c r="K96" s="85" t="str">
        <f>HLOOKUP(K94,$K$2:$AK$8,7,0)</f>
        <v/>
      </c>
      <c r="L96" s="85" t="str">
        <f t="shared" ref="L96:Y96" si="89">HLOOKUP(L94,$K$2:$AK$8,7,0)</f>
        <v/>
      </c>
      <c r="M96" s="85" t="str">
        <f t="shared" si="89"/>
        <v/>
      </c>
      <c r="N96" s="85" t="str">
        <f t="shared" si="89"/>
        <v/>
      </c>
      <c r="O96" s="85" t="str">
        <f t="shared" si="89"/>
        <v/>
      </c>
      <c r="P96" s="85" t="str">
        <f t="shared" si="89"/>
        <v/>
      </c>
      <c r="Q96" s="85" t="str">
        <f t="shared" si="89"/>
        <v/>
      </c>
      <c r="R96" s="85" t="str">
        <f t="shared" si="89"/>
        <v/>
      </c>
      <c r="S96" s="85" t="str">
        <f t="shared" si="89"/>
        <v/>
      </c>
      <c r="T96" s="85" t="str">
        <f t="shared" si="89"/>
        <v/>
      </c>
      <c r="U96" s="85" t="str">
        <f t="shared" si="89"/>
        <v/>
      </c>
      <c r="V96" s="85" t="str">
        <f t="shared" si="89"/>
        <v/>
      </c>
      <c r="W96" s="85" t="str">
        <f t="shared" si="89"/>
        <v/>
      </c>
      <c r="X96" s="85" t="str">
        <f t="shared" si="89"/>
        <v/>
      </c>
      <c r="Y96" s="85" t="str">
        <f t="shared" si="89"/>
        <v/>
      </c>
    </row>
    <row r="99" spans="4:21" x14ac:dyDescent="0.25">
      <c r="E99" s="70" t="s">
        <v>173</v>
      </c>
      <c r="F99" s="71" t="s">
        <v>252</v>
      </c>
    </row>
    <row r="100" spans="4:21" x14ac:dyDescent="0.25">
      <c r="D100" s="100" t="s">
        <v>221</v>
      </c>
      <c r="E100" t="str">
        <f>CONCATENATE("Erfüllung im Kompetenzbereich",CHAR(10),F99)</f>
        <v>Erfüllung im Kompetenzbereich
Lesen - mit Texten und Medien umgehen</v>
      </c>
    </row>
    <row r="101" spans="4:21" ht="42.75" customHeight="1" x14ac:dyDescent="0.25">
      <c r="E101" s="92" t="s">
        <v>176</v>
      </c>
      <c r="F101" s="92" t="s">
        <v>177</v>
      </c>
      <c r="G101" s="92" t="s">
        <v>235</v>
      </c>
      <c r="K101" s="337" t="s">
        <v>176</v>
      </c>
      <c r="L101" s="337"/>
      <c r="M101" s="337"/>
      <c r="N101" s="337"/>
      <c r="O101" s="337"/>
      <c r="P101" s="337"/>
      <c r="Q101" s="337"/>
      <c r="R101" s="338" t="s">
        <v>177</v>
      </c>
      <c r="S101" s="338"/>
      <c r="T101" s="338"/>
      <c r="U101" s="258" t="s">
        <v>182</v>
      </c>
    </row>
    <row r="102" spans="4:21" x14ac:dyDescent="0.25">
      <c r="D102" s="58" t="s">
        <v>214</v>
      </c>
      <c r="E102" s="93" t="e">
        <f>E104/(E103*$P71)</f>
        <v>#VALUE!</v>
      </c>
      <c r="F102" s="93" t="e">
        <f>F104/(F103*$P71)</f>
        <v>#VALUE!</v>
      </c>
      <c r="G102" s="93" t="e">
        <f>G104/(G103*$P71)</f>
        <v>#VALUE!</v>
      </c>
      <c r="K102" s="84" t="s">
        <v>187</v>
      </c>
      <c r="L102" s="84" t="s">
        <v>194</v>
      </c>
      <c r="M102" s="84" t="s">
        <v>195</v>
      </c>
      <c r="N102" s="84" t="s">
        <v>198</v>
      </c>
      <c r="O102" s="84" t="s">
        <v>201</v>
      </c>
      <c r="P102" s="84" t="s">
        <v>202</v>
      </c>
      <c r="Q102" s="84" t="s">
        <v>203</v>
      </c>
      <c r="R102" s="86" t="s">
        <v>188</v>
      </c>
      <c r="S102" s="86" t="s">
        <v>190</v>
      </c>
      <c r="T102" s="86" t="s">
        <v>192</v>
      </c>
      <c r="U102" s="90" t="s">
        <v>199</v>
      </c>
    </row>
    <row r="103" spans="4:21" x14ac:dyDescent="0.25">
      <c r="D103" s="58" t="s">
        <v>215</v>
      </c>
      <c r="E103">
        <f>SUM(K103:Q103)</f>
        <v>9</v>
      </c>
      <c r="F103">
        <f>SUM(R103:T103)</f>
        <v>5</v>
      </c>
      <c r="G103">
        <f>U103</f>
        <v>1</v>
      </c>
      <c r="K103" s="96">
        <f>HLOOKUP(K102,$K$2:$AK$8,5,0)</f>
        <v>1</v>
      </c>
      <c r="L103" s="96">
        <f t="shared" ref="L103:T103" si="90">HLOOKUP(L102,$K$2:$AK$8,5,0)</f>
        <v>1</v>
      </c>
      <c r="M103" s="96">
        <f t="shared" si="90"/>
        <v>3</v>
      </c>
      <c r="N103" s="96">
        <f t="shared" si="90"/>
        <v>1</v>
      </c>
      <c r="O103" s="96">
        <f t="shared" si="90"/>
        <v>1</v>
      </c>
      <c r="P103" s="96">
        <f t="shared" si="90"/>
        <v>1</v>
      </c>
      <c r="Q103" s="96">
        <f t="shared" si="90"/>
        <v>1</v>
      </c>
      <c r="R103" s="94">
        <f t="shared" si="90"/>
        <v>2</v>
      </c>
      <c r="S103" s="94">
        <f t="shared" si="90"/>
        <v>1</v>
      </c>
      <c r="T103" s="94">
        <f t="shared" si="90"/>
        <v>2</v>
      </c>
      <c r="U103" s="258">
        <f>HLOOKUP(U102,$K$2:$AK$8,5,0)</f>
        <v>1</v>
      </c>
    </row>
    <row r="104" spans="4:21" x14ac:dyDescent="0.25">
      <c r="D104" s="58" t="s">
        <v>216</v>
      </c>
      <c r="E104">
        <f>SUM(K104:Q104)</f>
        <v>0</v>
      </c>
      <c r="F104">
        <f>SUM(R104:T104)</f>
        <v>0</v>
      </c>
      <c r="G104" t="str">
        <f>U104</f>
        <v/>
      </c>
      <c r="K104" s="96" t="str">
        <f>HLOOKUP(K102,$K$2:$AK$8,7,0)</f>
        <v/>
      </c>
      <c r="L104" s="96" t="str">
        <f t="shared" ref="L104:T104" si="91">HLOOKUP(L102,$K$2:$AK$8,7,0)</f>
        <v/>
      </c>
      <c r="M104" s="96" t="str">
        <f t="shared" si="91"/>
        <v/>
      </c>
      <c r="N104" s="96" t="str">
        <f t="shared" si="91"/>
        <v/>
      </c>
      <c r="O104" s="96" t="str">
        <f t="shared" si="91"/>
        <v/>
      </c>
      <c r="P104" s="96" t="str">
        <f t="shared" si="91"/>
        <v/>
      </c>
      <c r="Q104" s="96" t="str">
        <f t="shared" si="91"/>
        <v/>
      </c>
      <c r="R104" s="94" t="str">
        <f t="shared" si="91"/>
        <v/>
      </c>
      <c r="S104" s="94" t="str">
        <f t="shared" si="91"/>
        <v/>
      </c>
      <c r="T104" s="94" t="str">
        <f t="shared" si="91"/>
        <v/>
      </c>
      <c r="U104" s="258" t="str">
        <f>HLOOKUP(U102,$K$2:$AK$8,7,0)</f>
        <v/>
      </c>
    </row>
    <row r="107" spans="4:21" x14ac:dyDescent="0.25">
      <c r="E107" s="70" t="s">
        <v>173</v>
      </c>
      <c r="F107" s="71" t="s">
        <v>181</v>
      </c>
    </row>
    <row r="108" spans="4:21" x14ac:dyDescent="0.25">
      <c r="D108" s="100" t="s">
        <v>221</v>
      </c>
      <c r="E108" t="str">
        <f>CONCATENATE("Erfüllung im Kompetenzbereich",CHAR(10),F107)</f>
        <v>Erfüllung im Kompetenzbereich
Mit Medien umgehen</v>
      </c>
    </row>
    <row r="109" spans="4:21" ht="67.5" x14ac:dyDescent="0.25">
      <c r="E109" s="92" t="s">
        <v>182</v>
      </c>
      <c r="K109" s="96" t="s">
        <v>182</v>
      </c>
    </row>
    <row r="110" spans="4:21" x14ac:dyDescent="0.25">
      <c r="D110" s="58" t="s">
        <v>214</v>
      </c>
      <c r="E110" s="93" t="e">
        <f>E112/(E111*$P71)</f>
        <v>#VALUE!</v>
      </c>
      <c r="K110" s="96" t="s">
        <v>199</v>
      </c>
    </row>
    <row r="111" spans="4:21" x14ac:dyDescent="0.25">
      <c r="D111" s="58" t="s">
        <v>215</v>
      </c>
      <c r="E111">
        <f>SUM(K111:Q111)</f>
        <v>1</v>
      </c>
      <c r="K111" s="96">
        <f>HLOOKUP(K110,$K$2:$AK$8,5,0)</f>
        <v>1</v>
      </c>
    </row>
    <row r="112" spans="4:21" x14ac:dyDescent="0.25">
      <c r="D112" s="58" t="s">
        <v>216</v>
      </c>
      <c r="E112">
        <f>SUM(K112:Q112)</f>
        <v>0</v>
      </c>
      <c r="K112" s="96" t="str">
        <f>HLOOKUP(K110,$K$2:$AK$8,7,0)</f>
        <v/>
      </c>
    </row>
    <row r="114" spans="4:11" x14ac:dyDescent="0.25">
      <c r="D114" s="100"/>
    </row>
    <row r="115" spans="4:11" x14ac:dyDescent="0.25">
      <c r="E115" s="70" t="s">
        <v>173</v>
      </c>
      <c r="F115" s="71" t="s">
        <v>179</v>
      </c>
    </row>
    <row r="116" spans="4:11" x14ac:dyDescent="0.25">
      <c r="D116" s="100" t="s">
        <v>221</v>
      </c>
      <c r="E116" t="str">
        <f>CONCATENATE("Erfüllung im Kompetenzbereich",CHAR(10),F115)</f>
        <v>Erfüllung im Kompetenzbereich
Sprechen, zuhören und schreiben</v>
      </c>
    </row>
    <row r="117" spans="4:11" ht="53.25" customHeight="1" x14ac:dyDescent="0.25">
      <c r="E117" s="92" t="s">
        <v>180</v>
      </c>
      <c r="K117" s="96" t="s">
        <v>180</v>
      </c>
    </row>
    <row r="118" spans="4:11" x14ac:dyDescent="0.25">
      <c r="D118" s="58" t="s">
        <v>214</v>
      </c>
      <c r="E118" s="93" t="e">
        <f>E120/(E119*$P71)</f>
        <v>#VALUE!</v>
      </c>
      <c r="K118" s="96" t="s">
        <v>196</v>
      </c>
    </row>
    <row r="119" spans="4:11" x14ac:dyDescent="0.25">
      <c r="D119" s="58" t="s">
        <v>215</v>
      </c>
      <c r="E119">
        <f>SUM(K119:Q119)</f>
        <v>5</v>
      </c>
      <c r="K119" s="96">
        <f>HLOOKUP(K118,$K$2:$AK$8,5,0)</f>
        <v>5</v>
      </c>
    </row>
    <row r="120" spans="4:11" x14ac:dyDescent="0.25">
      <c r="D120" s="58" t="s">
        <v>216</v>
      </c>
      <c r="E120">
        <f>SUM(K120:Q120)</f>
        <v>0</v>
      </c>
      <c r="K120" s="96" t="str">
        <f>HLOOKUP(K118,$K$2:$AK$8,7,0)</f>
        <v/>
      </c>
    </row>
  </sheetData>
  <mergeCells count="15">
    <mergeCell ref="K85:R85"/>
    <mergeCell ref="S85:AJ85"/>
    <mergeCell ref="AK85:AL85"/>
    <mergeCell ref="F22:AE22"/>
    <mergeCell ref="K101:Q101"/>
    <mergeCell ref="R101:T101"/>
    <mergeCell ref="K32:R32"/>
    <mergeCell ref="AK32:AL32"/>
    <mergeCell ref="S32:AJ32"/>
    <mergeCell ref="K40:U40"/>
    <mergeCell ref="V40:X40"/>
    <mergeCell ref="K93:U93"/>
    <mergeCell ref="V93:X93"/>
    <mergeCell ref="K48:Q48"/>
    <mergeCell ref="R48:T48"/>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Klasse</vt:lpstr>
      <vt:lpstr>Diagramme Klasse</vt:lpstr>
      <vt:lpstr>Meldedaten</vt:lpstr>
      <vt:lpstr>Meldedaten_obl</vt:lpstr>
      <vt:lpstr>Diagramme Schule</vt:lpstr>
      <vt:lpstr>Anleitung</vt:lpstr>
      <vt:lpstr>Daten</vt:lpstr>
      <vt:lpstr>Meldedaten!Druckbereich</vt:lpstr>
      <vt:lpstr>Meldedaten_obl!Druckbereich</vt:lpstr>
      <vt:lpstr>Meldedaten!Drucktitel</vt:lpstr>
      <vt:lpstr>Meldedaten_obl!Drucktitel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2017-05-10T07:13:21Z</cp:lastPrinted>
  <dcterms:created xsi:type="dcterms:W3CDTF">2017-03-23T11:42:30Z</dcterms:created>
  <dcterms:modified xsi:type="dcterms:W3CDTF">2017-05-16T08:55:50Z</dcterms:modified>
</cp:coreProperties>
</file>