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35" windowWidth="24915" windowHeight="12090" activeTab="5"/>
  </bookViews>
  <sheets>
    <sheet name="Klasse" sheetId="1" r:id="rId1"/>
    <sheet name="Diagramme Klasse" sheetId="9" r:id="rId2"/>
    <sheet name="Meldedaten obl." sheetId="16" state="hidden" r:id="rId3"/>
    <sheet name="Meldedaten" sheetId="5" r:id="rId4"/>
    <sheet name="Diagramme Schule" sheetId="21" r:id="rId5"/>
    <sheet name="Anleitung" sheetId="15" r:id="rId6"/>
    <sheet name="Daten_K" sheetId="17" state="hidden" r:id="rId7"/>
    <sheet name="Daten_S" sheetId="22" state="hidden" r:id="rId8"/>
  </sheets>
  <definedNames>
    <definedName name="_xlnm.Print_Area" localSheetId="0">Klasse!$A$4:$AF$44</definedName>
    <definedName name="_xlnm.Print_Area" localSheetId="3">Meldedaten!$A$3:$C$40</definedName>
    <definedName name="_xlnm.Print_Area" localSheetId="2">'Meldedaten obl.'!$A$3:$C$58</definedName>
    <definedName name="_xlnm.Print_Titles" localSheetId="3">Meldedaten!$3:$4</definedName>
    <definedName name="_xlnm.Print_Titles" localSheetId="2">'Meldedaten obl.'!$3:$4</definedName>
  </definedNames>
  <calcPr calcId="145621"/>
</workbook>
</file>

<file path=xl/calcChain.xml><?xml version="1.0" encoding="utf-8"?>
<calcChain xmlns="http://schemas.openxmlformats.org/spreadsheetml/2006/main">
  <c r="E55" i="22" l="1"/>
  <c r="E47" i="22"/>
  <c r="E39" i="22"/>
  <c r="AG34" i="22"/>
  <c r="AC34" i="22"/>
  <c r="Y34" i="22"/>
  <c r="U34" i="22"/>
  <c r="M34" i="22"/>
  <c r="Z26" i="22"/>
  <c r="Y26" i="22"/>
  <c r="V26" i="22"/>
  <c r="U26" i="22"/>
  <c r="R26" i="22"/>
  <c r="Q26" i="22"/>
  <c r="N26" i="22"/>
  <c r="M26" i="22"/>
  <c r="J26" i="22"/>
  <c r="I26" i="22"/>
  <c r="F26" i="22"/>
  <c r="E26" i="22"/>
  <c r="AH6" i="22"/>
  <c r="AF34" i="22" s="1"/>
  <c r="AG6" i="22"/>
  <c r="AE34" i="22" s="1"/>
  <c r="AF6" i="22"/>
  <c r="P42" i="22" s="1"/>
  <c r="AE6" i="22"/>
  <c r="O42" i="22" s="1"/>
  <c r="AD6" i="22"/>
  <c r="X26" i="22" s="1"/>
  <c r="AC6" i="22"/>
  <c r="W26" i="22" s="1"/>
  <c r="AB6" i="22"/>
  <c r="T42" i="22" s="1"/>
  <c r="AA6" i="22"/>
  <c r="S42" i="22" s="1"/>
  <c r="Z6" i="22"/>
  <c r="T26" i="22" s="1"/>
  <c r="Y6" i="22"/>
  <c r="S58" i="22" s="1"/>
  <c r="X6" i="22"/>
  <c r="AB34" i="22" s="1"/>
  <c r="W6" i="22"/>
  <c r="N50" i="22" s="1"/>
  <c r="V6" i="22"/>
  <c r="L42" i="22" s="1"/>
  <c r="U6" i="22"/>
  <c r="O26" i="22" s="1"/>
  <c r="T6" i="22"/>
  <c r="O50" i="22" s="1"/>
  <c r="G50" i="22" s="1"/>
  <c r="S6" i="22"/>
  <c r="X34" i="22" s="1"/>
  <c r="R6" i="22"/>
  <c r="K50" i="22" s="1"/>
  <c r="E50" i="22" s="1"/>
  <c r="Q6" i="22"/>
  <c r="K26" i="22" s="1"/>
  <c r="P6" i="22"/>
  <c r="P58" i="22" s="1"/>
  <c r="O6" i="22"/>
  <c r="O58" i="22" s="1"/>
  <c r="N6" i="22"/>
  <c r="L34" i="22" s="1"/>
  <c r="M6" i="22"/>
  <c r="K34" i="22" s="1"/>
  <c r="L6" i="22"/>
  <c r="T34" i="22" s="1"/>
  <c r="K6" i="22"/>
  <c r="K58" i="22" s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32" i="9"/>
  <c r="A1" i="9"/>
  <c r="G58" i="17"/>
  <c r="L58" i="17"/>
  <c r="M58" i="17"/>
  <c r="N58" i="17"/>
  <c r="O58" i="17"/>
  <c r="P58" i="17"/>
  <c r="Q58" i="17"/>
  <c r="F58" i="17" s="1"/>
  <c r="R58" i="17"/>
  <c r="S58" i="17"/>
  <c r="K58" i="17"/>
  <c r="E58" i="17" s="1"/>
  <c r="Q34" i="22" l="1"/>
  <c r="M42" i="22"/>
  <c r="Q42" i="22"/>
  <c r="L50" i="22"/>
  <c r="L58" i="22"/>
  <c r="R34" i="22"/>
  <c r="V34" i="22"/>
  <c r="AD34" i="22"/>
  <c r="AH34" i="22"/>
  <c r="G34" i="22" s="1"/>
  <c r="N42" i="22"/>
  <c r="R42" i="22"/>
  <c r="F42" i="22" s="1"/>
  <c r="M50" i="22"/>
  <c r="M58" i="22"/>
  <c r="Q58" i="22"/>
  <c r="F58" i="22" s="1"/>
  <c r="N34" i="22"/>
  <c r="Z34" i="22"/>
  <c r="G26" i="22"/>
  <c r="S26" i="22"/>
  <c r="AA26" i="22"/>
  <c r="O34" i="22"/>
  <c r="S34" i="22"/>
  <c r="W34" i="22"/>
  <c r="AA34" i="22"/>
  <c r="K42" i="22"/>
  <c r="E42" i="22" s="1"/>
  <c r="N58" i="22"/>
  <c r="R58" i="22"/>
  <c r="G58" i="22" s="1"/>
  <c r="H26" i="22"/>
  <c r="L26" i="22"/>
  <c r="P26" i="22"/>
  <c r="AB26" i="22"/>
  <c r="P34" i="22"/>
  <c r="A6" i="1"/>
  <c r="E58" i="22" l="1"/>
  <c r="E34" i="22"/>
  <c r="F34" i="22"/>
  <c r="F50" i="22"/>
  <c r="L6" i="17"/>
  <c r="F26" i="17" s="1"/>
  <c r="M6" i="17"/>
  <c r="K34" i="17" s="1"/>
  <c r="N6" i="17"/>
  <c r="H26" i="17" s="1"/>
  <c r="O6" i="17"/>
  <c r="I26" i="17" s="1"/>
  <c r="P6" i="17"/>
  <c r="J26" i="17" s="1"/>
  <c r="Q6" i="17"/>
  <c r="V34" i="17" s="1"/>
  <c r="R6" i="17"/>
  <c r="W34" i="17" s="1"/>
  <c r="S6" i="17"/>
  <c r="X34" i="17" s="1"/>
  <c r="T6" i="17"/>
  <c r="O50" i="17" s="1"/>
  <c r="G50" i="17" s="1"/>
  <c r="U6" i="17"/>
  <c r="Z34" i="17" s="1"/>
  <c r="V6" i="17"/>
  <c r="L42" i="17" s="1"/>
  <c r="W6" i="17"/>
  <c r="N50" i="17" s="1"/>
  <c r="X6" i="17"/>
  <c r="AB34" i="17" s="1"/>
  <c r="Y6" i="17"/>
  <c r="AH34" i="17" s="1"/>
  <c r="Z6" i="17"/>
  <c r="N34" i="17" s="1"/>
  <c r="AA6" i="17"/>
  <c r="O34" i="17" s="1"/>
  <c r="AB6" i="17"/>
  <c r="T42" i="17" s="1"/>
  <c r="AC6" i="17"/>
  <c r="M42" i="17" s="1"/>
  <c r="AD6" i="17"/>
  <c r="N42" i="17" s="1"/>
  <c r="AE6" i="17"/>
  <c r="AC34" i="17" s="1"/>
  <c r="AF6" i="17"/>
  <c r="P42" i="17" s="1"/>
  <c r="AG6" i="17"/>
  <c r="Q42" i="17" s="1"/>
  <c r="AH6" i="17"/>
  <c r="AF34" i="17" s="1"/>
  <c r="K6" i="17"/>
  <c r="E26" i="17" s="1"/>
  <c r="H17" i="17"/>
  <c r="G26" i="17"/>
  <c r="K26" i="17"/>
  <c r="AE10" i="1"/>
  <c r="AF10" i="1" s="1"/>
  <c r="AE11" i="1"/>
  <c r="AF11" i="1" s="1"/>
  <c r="AE12" i="1"/>
  <c r="AF12" i="1" s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9" i="1"/>
  <c r="AF9" i="1" s="1"/>
  <c r="AE8" i="1"/>
  <c r="AC39" i="1"/>
  <c r="E33" i="5" s="1"/>
  <c r="C33" i="5" s="1"/>
  <c r="AG7" i="22" s="1"/>
  <c r="AD39" i="1"/>
  <c r="AA27" i="22" l="1"/>
  <c r="AE35" i="22"/>
  <c r="Q43" i="22"/>
  <c r="AE34" i="17"/>
  <c r="AA34" i="17"/>
  <c r="S34" i="17"/>
  <c r="O42" i="17"/>
  <c r="AD34" i="17"/>
  <c r="R34" i="17"/>
  <c r="AG34" i="17"/>
  <c r="G34" i="17" s="1"/>
  <c r="Y34" i="17"/>
  <c r="U34" i="17"/>
  <c r="Q34" i="17"/>
  <c r="M34" i="17"/>
  <c r="AB26" i="17"/>
  <c r="T34" i="17"/>
  <c r="P34" i="17"/>
  <c r="L34" i="17"/>
  <c r="E55" i="17"/>
  <c r="E47" i="17"/>
  <c r="E39" i="17"/>
  <c r="Z26" i="17"/>
  <c r="V26" i="17"/>
  <c r="M26" i="17"/>
  <c r="E52" i="16"/>
  <c r="C52" i="16" s="1"/>
  <c r="E51" i="16"/>
  <c r="C51" i="16" s="1"/>
  <c r="E50" i="16"/>
  <c r="C50" i="16"/>
  <c r="E49" i="16"/>
  <c r="C49" i="16" s="1"/>
  <c r="C24" i="16"/>
  <c r="C23" i="16"/>
  <c r="E34" i="17" l="1"/>
  <c r="F34" i="17"/>
  <c r="M50" i="17"/>
  <c r="R42" i="17"/>
  <c r="Q26" i="17"/>
  <c r="U26" i="17"/>
  <c r="Y26" i="17"/>
  <c r="R26" i="17"/>
  <c r="N26" i="17"/>
  <c r="O26" i="17"/>
  <c r="S26" i="17"/>
  <c r="W26" i="17"/>
  <c r="AA26" i="17"/>
  <c r="K50" i="17"/>
  <c r="E50" i="17" s="1"/>
  <c r="L26" i="17"/>
  <c r="P26" i="17"/>
  <c r="T26" i="17"/>
  <c r="X26" i="17"/>
  <c r="K42" i="17"/>
  <c r="E42" i="17" s="1"/>
  <c r="S42" i="17"/>
  <c r="L50" i="17"/>
  <c r="F50" i="17" l="1"/>
  <c r="F42" i="17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G39" i="1"/>
  <c r="E45" i="16" l="1"/>
  <c r="C45" i="16" s="1"/>
  <c r="E30" i="5"/>
  <c r="AD7" i="17" s="1"/>
  <c r="E37" i="16"/>
  <c r="C37" i="16" s="1"/>
  <c r="E22" i="5"/>
  <c r="V7" i="17" s="1"/>
  <c r="E31" i="5"/>
  <c r="AE7" i="17" s="1"/>
  <c r="E46" i="16"/>
  <c r="C46" i="16" s="1"/>
  <c r="E42" i="16"/>
  <c r="C42" i="16" s="1"/>
  <c r="E27" i="5"/>
  <c r="AA7" i="17" s="1"/>
  <c r="O35" i="17" s="1"/>
  <c r="E38" i="16"/>
  <c r="C38" i="16" s="1"/>
  <c r="E23" i="5"/>
  <c r="W7" i="17" s="1"/>
  <c r="E34" i="16"/>
  <c r="C34" i="16" s="1"/>
  <c r="E19" i="5"/>
  <c r="S7" i="17" s="1"/>
  <c r="X35" i="17" s="1"/>
  <c r="E30" i="16"/>
  <c r="C30" i="16" s="1"/>
  <c r="E14" i="5"/>
  <c r="O7" i="17" s="1"/>
  <c r="E41" i="16"/>
  <c r="C41" i="16" s="1"/>
  <c r="E26" i="5"/>
  <c r="Z7" i="17" s="1"/>
  <c r="N35" i="17" s="1"/>
  <c r="E29" i="16"/>
  <c r="C29" i="16" s="1"/>
  <c r="E13" i="5"/>
  <c r="N7" i="17" s="1"/>
  <c r="E29" i="5"/>
  <c r="AC7" i="17" s="1"/>
  <c r="E44" i="16"/>
  <c r="C44" i="16" s="1"/>
  <c r="E21" i="5"/>
  <c r="U7" i="17" s="1"/>
  <c r="Z35" i="17" s="1"/>
  <c r="E36" i="16"/>
  <c r="C36" i="16" s="1"/>
  <c r="E16" i="5"/>
  <c r="Q7" i="17" s="1"/>
  <c r="V35" i="17" s="1"/>
  <c r="E32" i="16"/>
  <c r="C32" i="16" s="1"/>
  <c r="E12" i="5"/>
  <c r="E28" i="16"/>
  <c r="C28" i="16" s="1"/>
  <c r="E25" i="16"/>
  <c r="C25" i="16" s="1"/>
  <c r="E10" i="5"/>
  <c r="K7" i="17" s="1"/>
  <c r="E33" i="16"/>
  <c r="C33" i="16" s="1"/>
  <c r="E18" i="5"/>
  <c r="R7" i="17" s="1"/>
  <c r="W35" i="17" s="1"/>
  <c r="E34" i="5"/>
  <c r="E48" i="16"/>
  <c r="C48" i="16" s="1"/>
  <c r="E25" i="5"/>
  <c r="Y7" i="17" s="1"/>
  <c r="E40" i="16"/>
  <c r="C40" i="16" s="1"/>
  <c r="E32" i="5"/>
  <c r="AF7" i="17" s="1"/>
  <c r="E47" i="16"/>
  <c r="C47" i="16" s="1"/>
  <c r="E28" i="5"/>
  <c r="AB7" i="17" s="1"/>
  <c r="E43" i="16"/>
  <c r="C43" i="16" s="1"/>
  <c r="E24" i="5"/>
  <c r="X7" i="17" s="1"/>
  <c r="E39" i="16"/>
  <c r="C39" i="16" s="1"/>
  <c r="E20" i="5"/>
  <c r="T7" i="17" s="1"/>
  <c r="E35" i="16"/>
  <c r="C35" i="16" s="1"/>
  <c r="E15" i="5"/>
  <c r="P7" i="17" s="1"/>
  <c r="E31" i="16"/>
  <c r="C31" i="16" s="1"/>
  <c r="E11" i="5"/>
  <c r="E27" i="16"/>
  <c r="C27" i="16" s="1"/>
  <c r="S35" i="17" l="1"/>
  <c r="K59" i="17"/>
  <c r="AB35" i="17"/>
  <c r="R59" i="17"/>
  <c r="AG7" i="17"/>
  <c r="AH7" i="17"/>
  <c r="L35" i="17"/>
  <c r="N59" i="17"/>
  <c r="M35" i="17"/>
  <c r="O59" i="17"/>
  <c r="U35" i="17"/>
  <c r="P59" i="17"/>
  <c r="AH35" i="17"/>
  <c r="S59" i="17"/>
  <c r="L43" i="17"/>
  <c r="AA35" i="17"/>
  <c r="AD35" i="17"/>
  <c r="P43" i="17"/>
  <c r="AE35" i="17"/>
  <c r="Q43" i="17"/>
  <c r="Q35" i="17"/>
  <c r="M43" i="17"/>
  <c r="N51" i="17"/>
  <c r="AG35" i="17"/>
  <c r="G35" i="17" s="1"/>
  <c r="N43" i="17"/>
  <c r="R35" i="17"/>
  <c r="O51" i="17"/>
  <c r="G51" i="17" s="1"/>
  <c r="Y35" i="17"/>
  <c r="T43" i="17"/>
  <c r="P35" i="17"/>
  <c r="AC35" i="17"/>
  <c r="O43" i="17"/>
  <c r="R27" i="17"/>
  <c r="K27" i="17"/>
  <c r="C11" i="5"/>
  <c r="L7" i="22" s="1"/>
  <c r="L7" i="17"/>
  <c r="C10" i="5"/>
  <c r="K7" i="22" s="1"/>
  <c r="T27" i="17"/>
  <c r="L51" i="17"/>
  <c r="M27" i="17"/>
  <c r="U27" i="17"/>
  <c r="P27" i="17"/>
  <c r="J27" i="17"/>
  <c r="AA27" i="17"/>
  <c r="L27" i="17"/>
  <c r="K51" i="17"/>
  <c r="E51" i="17" s="1"/>
  <c r="H27" i="17"/>
  <c r="I27" i="17"/>
  <c r="Q27" i="17"/>
  <c r="K43" i="17"/>
  <c r="E43" i="17" s="1"/>
  <c r="S43" i="17"/>
  <c r="X27" i="17"/>
  <c r="Z27" i="17"/>
  <c r="W27" i="17"/>
  <c r="R43" i="17"/>
  <c r="F43" i="17" s="1"/>
  <c r="N27" i="17"/>
  <c r="V27" i="17"/>
  <c r="S27" i="17"/>
  <c r="C12" i="5"/>
  <c r="M7" i="22" s="1"/>
  <c r="M7" i="17"/>
  <c r="M51" i="17"/>
  <c r="O27" i="17"/>
  <c r="Y27" i="17"/>
  <c r="K35" i="17" l="1"/>
  <c r="M59" i="17"/>
  <c r="T35" i="17"/>
  <c r="L59" i="17"/>
  <c r="G59" i="17"/>
  <c r="F51" i="17"/>
  <c r="F27" i="22"/>
  <c r="T35" i="22"/>
  <c r="L59" i="22"/>
  <c r="G27" i="22"/>
  <c r="K35" i="22"/>
  <c r="M59" i="22"/>
  <c r="AB27" i="17"/>
  <c r="Q59" i="17"/>
  <c r="F59" i="17" s="1"/>
  <c r="AF35" i="17"/>
  <c r="E59" i="17"/>
  <c r="K59" i="22"/>
  <c r="E27" i="22"/>
  <c r="S35" i="22"/>
  <c r="E35" i="17"/>
  <c r="F27" i="17"/>
  <c r="E27" i="17"/>
  <c r="G27" i="17"/>
  <c r="F35" i="17" l="1"/>
  <c r="C32" i="5"/>
  <c r="AF7" i="22" s="1"/>
  <c r="C31" i="5"/>
  <c r="AE7" i="22" s="1"/>
  <c r="C8" i="5"/>
  <c r="L43" i="1"/>
  <c r="E10" i="16" s="1"/>
  <c r="C10" i="16" s="1"/>
  <c r="M43" i="1"/>
  <c r="E11" i="16" s="1"/>
  <c r="C11" i="16" s="1"/>
  <c r="N43" i="1"/>
  <c r="E12" i="16" s="1"/>
  <c r="C12" i="16" s="1"/>
  <c r="O43" i="1"/>
  <c r="E13" i="16" s="1"/>
  <c r="C13" i="16" s="1"/>
  <c r="P43" i="1"/>
  <c r="E14" i="16" s="1"/>
  <c r="C14" i="16" s="1"/>
  <c r="K43" i="1"/>
  <c r="E9" i="16" s="1"/>
  <c r="C9" i="16" s="1"/>
  <c r="Q43" i="1"/>
  <c r="P43" i="22" l="1"/>
  <c r="Z27" i="22"/>
  <c r="AD35" i="22"/>
  <c r="AC35" i="22"/>
  <c r="Y27" i="22"/>
  <c r="O43" i="22"/>
  <c r="C16" i="5"/>
  <c r="Q7" i="22" s="1"/>
  <c r="C15" i="5"/>
  <c r="P7" i="22" s="1"/>
  <c r="C19" i="5"/>
  <c r="S7" i="22" s="1"/>
  <c r="C23" i="5"/>
  <c r="W7" i="22" s="1"/>
  <c r="C30" i="5"/>
  <c r="AD7" i="22" s="1"/>
  <c r="C20" i="5"/>
  <c r="T7" i="22" s="1"/>
  <c r="C27" i="5"/>
  <c r="AA7" i="22" s="1"/>
  <c r="C26" i="5"/>
  <c r="Z7" i="22" s="1"/>
  <c r="C13" i="5"/>
  <c r="N7" i="22" s="1"/>
  <c r="C17" i="5"/>
  <c r="C21" i="5"/>
  <c r="U7" i="22" s="1"/>
  <c r="C28" i="5"/>
  <c r="AB7" i="22" s="1"/>
  <c r="C24" i="5"/>
  <c r="X7" i="22" s="1"/>
  <c r="C14" i="5"/>
  <c r="O7" i="22" s="1"/>
  <c r="C18" i="5"/>
  <c r="R7" i="22" s="1"/>
  <c r="C22" i="5"/>
  <c r="V7" i="22" s="1"/>
  <c r="C29" i="5"/>
  <c r="AC7" i="22" s="1"/>
  <c r="C34" i="5"/>
  <c r="AH7" i="22" s="1"/>
  <c r="C9" i="5"/>
  <c r="C25" i="5"/>
  <c r="Y7" i="22" s="1"/>
  <c r="AB27" i="22" l="1"/>
  <c r="AF35" i="22"/>
  <c r="Q59" i="22"/>
  <c r="F59" i="22" s="1"/>
  <c r="O59" i="22"/>
  <c r="I27" i="22"/>
  <c r="M35" i="22"/>
  <c r="N27" i="22"/>
  <c r="O51" i="22"/>
  <c r="G51" i="22" s="1"/>
  <c r="Y35" i="22"/>
  <c r="K43" i="22"/>
  <c r="U35" i="22"/>
  <c r="J27" i="22"/>
  <c r="P59" i="22"/>
  <c r="Q35" i="22"/>
  <c r="M43" i="22"/>
  <c r="W27" i="22"/>
  <c r="R27" i="22"/>
  <c r="R59" i="22"/>
  <c r="AB35" i="22"/>
  <c r="H27" i="22"/>
  <c r="L35" i="22"/>
  <c r="N59" i="22"/>
  <c r="E59" i="22" s="1"/>
  <c r="X27" i="22"/>
  <c r="R35" i="22"/>
  <c r="N43" i="22"/>
  <c r="K27" i="22"/>
  <c r="V35" i="22"/>
  <c r="L43" i="22"/>
  <c r="P27" i="22"/>
  <c r="AA35" i="22"/>
  <c r="V27" i="22"/>
  <c r="T43" i="22"/>
  <c r="P35" i="22"/>
  <c r="T27" i="22"/>
  <c r="R43" i="22"/>
  <c r="N35" i="22"/>
  <c r="AG35" i="22"/>
  <c r="Q27" i="22"/>
  <c r="N51" i="22"/>
  <c r="S59" i="22"/>
  <c r="S27" i="22"/>
  <c r="AH35" i="22"/>
  <c r="G35" i="22" s="1"/>
  <c r="K51" i="22"/>
  <c r="E51" i="22" s="1"/>
  <c r="L27" i="22"/>
  <c r="W35" i="22"/>
  <c r="O27" i="22"/>
  <c r="Z35" i="22"/>
  <c r="M51" i="22"/>
  <c r="O35" i="22"/>
  <c r="U27" i="22"/>
  <c r="S43" i="22"/>
  <c r="M27" i="22"/>
  <c r="X35" i="22"/>
  <c r="L51" i="22"/>
  <c r="F51" i="22" s="1"/>
  <c r="P2" i="1"/>
  <c r="S43" i="1"/>
  <c r="N44" i="1"/>
  <c r="E20" i="16" s="1"/>
  <c r="C20" i="16" s="1"/>
  <c r="O44" i="1"/>
  <c r="E21" i="16" s="1"/>
  <c r="C21" i="16" s="1"/>
  <c r="Q44" i="1"/>
  <c r="L44" i="1"/>
  <c r="E18" i="16" s="1"/>
  <c r="C18" i="16" s="1"/>
  <c r="P44" i="1"/>
  <c r="E22" i="16" s="1"/>
  <c r="C22" i="16" s="1"/>
  <c r="M44" i="1"/>
  <c r="E19" i="16" s="1"/>
  <c r="C19" i="16" s="1"/>
  <c r="K44" i="1"/>
  <c r="E17" i="16" s="1"/>
  <c r="C17" i="16" s="1"/>
  <c r="F43" i="22" l="1"/>
  <c r="F35" i="22"/>
  <c r="G59" i="22"/>
  <c r="E43" i="22"/>
  <c r="E35" i="22"/>
  <c r="AD40" i="1"/>
  <c r="AC40" i="1"/>
  <c r="E6" i="5"/>
  <c r="E6" i="16"/>
  <c r="C6" i="16" s="1"/>
  <c r="J40" i="1"/>
  <c r="N40" i="1"/>
  <c r="R40" i="1"/>
  <c r="V40" i="1"/>
  <c r="Z40" i="1"/>
  <c r="L40" i="1"/>
  <c r="T40" i="1"/>
  <c r="U40" i="1"/>
  <c r="K40" i="1"/>
  <c r="O40" i="1"/>
  <c r="S40" i="1"/>
  <c r="W40" i="1"/>
  <c r="AA40" i="1"/>
  <c r="P40" i="1"/>
  <c r="AB40" i="1"/>
  <c r="Q40" i="1"/>
  <c r="H40" i="1"/>
  <c r="X40" i="1"/>
  <c r="I40" i="1"/>
  <c r="M40" i="1"/>
  <c r="Y40" i="1"/>
  <c r="G40" i="1"/>
  <c r="C6" i="5"/>
  <c r="P17" i="22" s="1"/>
  <c r="P25" i="22" s="1"/>
  <c r="E33" i="22" l="1"/>
  <c r="AB25" i="22"/>
  <c r="G57" i="22"/>
  <c r="F33" i="22"/>
  <c r="AA25" i="22"/>
  <c r="E25" i="22"/>
  <c r="G25" i="22"/>
  <c r="F25" i="22"/>
  <c r="Z25" i="22"/>
  <c r="Y25" i="22"/>
  <c r="I25" i="22"/>
  <c r="L25" i="22"/>
  <c r="E57" i="22"/>
  <c r="S25" i="22"/>
  <c r="X25" i="22"/>
  <c r="O25" i="22"/>
  <c r="J25" i="22"/>
  <c r="Q25" i="22"/>
  <c r="R25" i="22"/>
  <c r="M25" i="22"/>
  <c r="K25" i="22"/>
  <c r="F57" i="22"/>
  <c r="V25" i="22"/>
  <c r="U25" i="22"/>
  <c r="W25" i="22"/>
  <c r="E41" i="22"/>
  <c r="T25" i="22"/>
  <c r="N25" i="22"/>
  <c r="F41" i="22"/>
  <c r="F49" i="22"/>
  <c r="H25" i="22"/>
  <c r="G33" i="22"/>
  <c r="G49" i="22"/>
  <c r="E49" i="22"/>
  <c r="P17" i="17"/>
  <c r="G57" i="17" s="1"/>
  <c r="K25" i="17"/>
  <c r="F49" i="17" l="1"/>
  <c r="F57" i="17"/>
  <c r="E25" i="17"/>
  <c r="E49" i="17"/>
  <c r="Y25" i="17"/>
  <c r="J25" i="17"/>
  <c r="H25" i="17"/>
  <c r="W25" i="17"/>
  <c r="F25" i="17"/>
  <c r="I25" i="17"/>
  <c r="AB25" i="17"/>
  <c r="M25" i="17"/>
  <c r="G25" i="17"/>
  <c r="G49" i="17"/>
  <c r="E33" i="17"/>
  <c r="AA25" i="17"/>
  <c r="E41" i="17"/>
  <c r="F41" i="17"/>
  <c r="V25" i="17"/>
  <c r="Q25" i="17"/>
  <c r="X25" i="17"/>
  <c r="U25" i="17"/>
  <c r="Z25" i="17"/>
  <c r="F33" i="17"/>
  <c r="L25" i="17"/>
  <c r="S25" i="17"/>
  <c r="P25" i="17"/>
  <c r="G33" i="17"/>
  <c r="E57" i="17"/>
  <c r="T25" i="17"/>
  <c r="N25" i="17"/>
  <c r="O25" i="17"/>
  <c r="R25" i="17"/>
</calcChain>
</file>

<file path=xl/sharedStrings.xml><?xml version="1.0" encoding="utf-8"?>
<sst xmlns="http://schemas.openxmlformats.org/spreadsheetml/2006/main" count="789" uniqueCount="219">
  <si>
    <t>Notenschlüssel</t>
  </si>
  <si>
    <t>ab BE</t>
  </si>
  <si>
    <t>Note</t>
  </si>
  <si>
    <t>AFB</t>
  </si>
  <si>
    <t>I</t>
  </si>
  <si>
    <t>II</t>
  </si>
  <si>
    <t>III</t>
  </si>
  <si>
    <t>Nr.</t>
  </si>
  <si>
    <t>Name</t>
  </si>
  <si>
    <t>erreichbare Bewertungseinheiten (BE)</t>
  </si>
  <si>
    <t>HJN</t>
  </si>
  <si>
    <t>Summe der BE</t>
  </si>
  <si>
    <t>Erfüllungsprozente</t>
  </si>
  <si>
    <t>Klasse:</t>
  </si>
  <si>
    <t>Teilnehmer:</t>
  </si>
  <si>
    <t>Noten der ZKA</t>
  </si>
  <si>
    <t>Halbjahresnoten</t>
  </si>
  <si>
    <t>Mittelwert</t>
  </si>
  <si>
    <r>
      <t xml:space="preserve">Bitte tragen Sie Ihre Daten in die </t>
    </r>
    <r>
      <rPr>
        <b/>
        <sz val="11"/>
        <color rgb="FFFF0000"/>
        <rFont val="Calibri"/>
        <family val="2"/>
        <scheme val="minor"/>
      </rPr>
      <t>rot umrandeten Bereiche</t>
    </r>
    <r>
      <rPr>
        <b/>
        <sz val="11"/>
        <color theme="1"/>
        <rFont val="Calibri"/>
        <family val="2"/>
        <scheme val="minor"/>
      </rPr>
      <t xml:space="preserve"> ein.</t>
    </r>
  </si>
  <si>
    <t>Zusammenstellung der rückmelderelevanten Daten</t>
  </si>
  <si>
    <t>NEBENRECHNUNG</t>
  </si>
  <si>
    <t xml:space="preserve">Nachfolgende Daten werden (schulweise, nicht klassenweise) online durch das LISA erfasst.
Durch Eingabe der der Schule zugesandten TAN unter www.evaluation.sachsen-anhalt.de erreichen Sie das entsprechende Formular.
</t>
  </si>
  <si>
    <t>ê</t>
  </si>
  <si>
    <t>1.</t>
  </si>
  <si>
    <t>Allgemeine Angaben</t>
  </si>
  <si>
    <t>diese Kl.</t>
  </si>
  <si>
    <t>Kl. 2</t>
  </si>
  <si>
    <t>Kl. 3</t>
  </si>
  <si>
    <t>Kl. 4</t>
  </si>
  <si>
    <t>Kl. 5</t>
  </si>
  <si>
    <t>2.</t>
  </si>
  <si>
    <t>Hinweise durch die Lehrkräfte*</t>
  </si>
  <si>
    <t>*Die Einschätzung zum Anforderungsniveau und mögliche verbale Einschätzungen bitte online ergänzen.</t>
  </si>
  <si>
    <r>
      <t xml:space="preserve">Das Anforderungsniveau war                              zu niedrig  </t>
    </r>
    <r>
      <rPr>
        <sz val="11"/>
        <color theme="1"/>
        <rFont val="Wingdings"/>
        <charset val="2"/>
      </rPr>
      <t xml:space="preserve">o o o o o </t>
    </r>
    <r>
      <rPr>
        <sz val="11"/>
        <color theme="1"/>
        <rFont val="Calibri"/>
        <family val="2"/>
        <scheme val="minor"/>
      </rPr>
      <t>zu hoch</t>
    </r>
  </si>
  <si>
    <t xml:space="preserve">Hier haben Sie die Möglichkeit zu einer kurzen verbalen Einschätzung </t>
  </si>
  <si>
    <r>
      <t xml:space="preserve">Anzahl der </t>
    </r>
    <r>
      <rPr>
        <b/>
        <sz val="11"/>
        <rFont val="Calibri"/>
        <family val="2"/>
        <scheme val="minor"/>
      </rPr>
      <t>Teilnehmer</t>
    </r>
    <r>
      <rPr>
        <sz val="11"/>
        <rFont val="Calibri"/>
        <family val="2"/>
        <scheme val="minor"/>
      </rPr>
      <t xml:space="preserve"> der Schule</t>
    </r>
  </si>
  <si>
    <r>
      <t xml:space="preserve">Ergebnisse der Aufgaben
</t>
    </r>
    <r>
      <rPr>
        <b/>
        <sz val="10"/>
        <color theme="1"/>
        <rFont val="Calibri"/>
        <family val="2"/>
        <scheme val="minor"/>
      </rPr>
      <t>(Einzutragen ist jeweils die Summe der erreichten Bewertungseinheiten aller Teilnehmer der Schule)</t>
    </r>
  </si>
  <si>
    <t>Teil B</t>
  </si>
  <si>
    <t>Teil A</t>
  </si>
  <si>
    <t>Syntax</t>
  </si>
  <si>
    <t>Satzglieder</t>
  </si>
  <si>
    <t>3</t>
  </si>
  <si>
    <t>5.1</t>
  </si>
  <si>
    <t>5.2</t>
  </si>
  <si>
    <t>6.1</t>
  </si>
  <si>
    <t>6.2</t>
  </si>
  <si>
    <t>6.3</t>
  </si>
  <si>
    <t>Bedeutungs-
beziehungen</t>
  </si>
  <si>
    <t>erreichte BE</t>
  </si>
  <si>
    <r>
      <rPr>
        <b/>
        <sz val="11"/>
        <color theme="1"/>
        <rFont val="Calibri"/>
        <family val="2"/>
        <scheme val="minor"/>
      </rPr>
      <t>Teil A</t>
    </r>
    <r>
      <rPr>
        <sz val="11"/>
        <color theme="1"/>
        <rFont val="Calibri"/>
        <family val="2"/>
        <scheme val="minor"/>
      </rPr>
      <t xml:space="preserve"> - Orthographie</t>
    </r>
  </si>
  <si>
    <t>2.1 - Wortbedeutung Theater</t>
  </si>
  <si>
    <t>2.1 - Syntax</t>
  </si>
  <si>
    <t>2.2 - Freilufttheater</t>
  </si>
  <si>
    <t>2.2 - Syntax</t>
  </si>
  <si>
    <t>2.3 - Bühnengeschehen</t>
  </si>
  <si>
    <t>2.3 - Syntax</t>
  </si>
  <si>
    <t>4.1 - Skizze</t>
  </si>
  <si>
    <t>4.2 - Bauelemente</t>
  </si>
  <si>
    <t>4.2 - Syntax</t>
  </si>
  <si>
    <t>5.1 - Dionysos</t>
  </si>
  <si>
    <t>5.2 - Text-Bild-Beziehung</t>
  </si>
  <si>
    <t>6.1 - Paraphrase</t>
  </si>
  <si>
    <t>6.2 - Paraphrase</t>
  </si>
  <si>
    <t>6.3 - Paraphrase</t>
  </si>
  <si>
    <t>9.1 - finite Verbformen</t>
  </si>
  <si>
    <t>9.2 - Tempus</t>
  </si>
  <si>
    <t>9.3 - Tempusänderung</t>
  </si>
  <si>
    <t>10.1 - Satzglieder</t>
  </si>
  <si>
    <t>10.2 - Wortarten</t>
  </si>
  <si>
    <t>7.1 - Bedeutungsbeziehungen</t>
  </si>
  <si>
    <t>7.2 - Bedeutungsbeziehungen</t>
  </si>
  <si>
    <t>7.3 - Bedeutungsbeziehungen</t>
  </si>
  <si>
    <t>1    - Überschrift</t>
  </si>
  <si>
    <t>3    - Zuschauerzahl</t>
  </si>
  <si>
    <t>8    - Komparationsformen</t>
  </si>
  <si>
    <t/>
  </si>
  <si>
    <t>Halbjahresnote 1</t>
  </si>
  <si>
    <t>Halbjahresnote 2</t>
  </si>
  <si>
    <t>Halbjahresnote 3</t>
  </si>
  <si>
    <t>Halbjahresnote 4</t>
  </si>
  <si>
    <t>Halbjahresnote 5</t>
  </si>
  <si>
    <t>Halbjahresnote 6</t>
  </si>
  <si>
    <t>3.</t>
  </si>
  <si>
    <t>Anzahl der erteilten Noten in der ZKA</t>
  </si>
  <si>
    <t>Klassenarbeitsnote 1</t>
  </si>
  <si>
    <t>Klassenarbeitsnote 2</t>
  </si>
  <si>
    <t>Klassenarbeitsnote 3</t>
  </si>
  <si>
    <t>Klassenarbeitsnote 4</t>
  </si>
  <si>
    <t>Klassenarbeitsnote 5</t>
  </si>
  <si>
    <t>Klassenarbeitsnote 6</t>
  </si>
  <si>
    <t>Matchcode</t>
  </si>
  <si>
    <t>Aufgabe</t>
  </si>
  <si>
    <t>Aufgabenbeschreibung</t>
  </si>
  <si>
    <t>erreichte BE Klasse</t>
  </si>
  <si>
    <t>Diagrammdaten für die Klasse</t>
  </si>
  <si>
    <t>Anzahl Schüler in der Klasse:</t>
  </si>
  <si>
    <t>Diagrammdaten für die Schule</t>
  </si>
  <si>
    <t>Kompetenzbereich:</t>
  </si>
  <si>
    <t>Sprache und Sprachgebrauch untersuchen</t>
  </si>
  <si>
    <t>Lesetechniken und Lesestrategien kennen und nutzen</t>
  </si>
  <si>
    <t>Grammatische Mittel kennen und funktional verwenden</t>
  </si>
  <si>
    <t>Sprechen, zuhören und schreiben</t>
  </si>
  <si>
    <t>Medien verstehen und nutzen</t>
  </si>
  <si>
    <t>Lexikalische Einheiten kennen und funktional verwenden</t>
  </si>
  <si>
    <t>erreichbare BE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</si>
  <si>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</si>
  <si>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</si>
  <si>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</si>
  <si>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</si>
  <si>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</si>
  <si>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</si>
  <si>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</si>
  <si>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</si>
  <si>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</si>
  <si>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</si>
  <si>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</si>
  <si>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</si>
  <si>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</si>
  <si>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</si>
  <si>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</si>
  <si>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</si>
  <si>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</si>
  <si>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</si>
  <si>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</si>
  <si>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</si>
  <si>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</si>
  <si>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</si>
  <si>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</si>
  <si>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Erf. %</t>
  </si>
  <si>
    <t>mögl. BE</t>
  </si>
  <si>
    <t>err. BE</t>
  </si>
  <si>
    <t>AFB I</t>
  </si>
  <si>
    <t>AFB II</t>
  </si>
  <si>
    <t>AFB III</t>
  </si>
  <si>
    <t>Diagrammtitel:</t>
  </si>
  <si>
    <t>nach Aufgaben</t>
  </si>
  <si>
    <t>nach Anforderungsbereichen</t>
  </si>
  <si>
    <t>Grammatische Mittel
kennen und
funktional verwenden</t>
  </si>
  <si>
    <t>Lexikalische Einheiten
kennen und
funktional verwenden</t>
  </si>
  <si>
    <t>Legende Anforderungsbereiche</t>
  </si>
  <si>
    <t>Lesetechniken und
Lesestrategien
kennen und nutzen</t>
  </si>
  <si>
    <t>Kompetenzschwerpunkt</t>
  </si>
  <si>
    <t>zugeordnete Aufgaben</t>
  </si>
  <si>
    <t>ZKA 6 - Deutsch - Sekundarschule       Rückmeldedaten</t>
  </si>
  <si>
    <t>Erfüllung in den Aufgaben</t>
  </si>
  <si>
    <t>Anzahl der erteilten Halbjahresnoten für an der ZKA teilnehmende Schüler</t>
  </si>
  <si>
    <t>4.</t>
  </si>
  <si>
    <t>5.</t>
  </si>
  <si>
    <t>Lesen - mit Texten und Medien umgehen</t>
  </si>
  <si>
    <t>Um die Rückmeldedaten der Schule zu erzeugen, können in den grün umrandeten Bereich die Ergebnisse weiterer Klassen kopiert werden bzw. von Hand ergänzt werden.
(siehe Anleitung Punkt 3)</t>
  </si>
  <si>
    <t>5.2 - Syntax</t>
  </si>
  <si>
    <t>1</t>
  </si>
  <si>
    <t>Struktur</t>
  </si>
  <si>
    <t>Textsorte</t>
  </si>
  <si>
    <t>Rechtschreib-
strategien</t>
  </si>
  <si>
    <t>Wortbildung -
Bestimmungswort</t>
  </si>
  <si>
    <t>Matchcode Daten</t>
  </si>
  <si>
    <t>[…] verstehend zuhören</t>
  </si>
  <si>
    <t>[…] verstehend
zuhören</t>
  </si>
  <si>
    <t>A24</t>
  </si>
  <si>
    <t>2.1</t>
  </si>
  <si>
    <t>2.2</t>
  </si>
  <si>
    <t>2.3</t>
  </si>
  <si>
    <t>3.1</t>
  </si>
  <si>
    <t>3.2</t>
  </si>
  <si>
    <t>4.1</t>
  </si>
  <si>
    <t>4.2</t>
  </si>
  <si>
    <t>4.3</t>
  </si>
  <si>
    <t>7</t>
  </si>
  <si>
    <t>Handschrift</t>
  </si>
  <si>
    <t>Amt</t>
  </si>
  <si>
    <t>Bedeutung</t>
  </si>
  <si>
    <t>Begründung</t>
  </si>
  <si>
    <t>Art der Sage</t>
  </si>
  <si>
    <t>Bischofssitz</t>
  </si>
  <si>
    <t>Erinnerung</t>
  </si>
  <si>
    <t>Brief</t>
  </si>
  <si>
    <t>Kohärenz</t>
  </si>
  <si>
    <t>Satzgliedteile</t>
  </si>
  <si>
    <t>Wortarten</t>
  </si>
  <si>
    <t>Beliebtheit
der Region</t>
  </si>
  <si>
    <t>Merkmale der
Kontaktform</t>
  </si>
  <si>
    <t>Wortbildung -
Präfix</t>
  </si>
  <si>
    <t>1 - Beliebtheit der Region</t>
  </si>
  <si>
    <t>1 - Struktur</t>
  </si>
  <si>
    <t>2.1 - Handschrift</t>
  </si>
  <si>
    <t>2.2 - Amt</t>
  </si>
  <si>
    <t>2.3 - Bedeutung</t>
  </si>
  <si>
    <t>3.1 - Textsorte</t>
  </si>
  <si>
    <t>3.2 - Begründung</t>
  </si>
  <si>
    <t>1 - Art der Sage</t>
  </si>
  <si>
    <t>2.1 - Bischofssitz</t>
  </si>
  <si>
    <t>2.2 - Erinnerung</t>
  </si>
  <si>
    <t>3 - Brief</t>
  </si>
  <si>
    <t>3 - Merkmale der Kontaktform</t>
  </si>
  <si>
    <t>3 - Kohärenz</t>
  </si>
  <si>
    <t>4.1 - Bedeutungsbeziehungen</t>
  </si>
  <si>
    <t>4.2 - Bedeutungsbeziehungen</t>
  </si>
  <si>
    <t>4.3 - Bedeutungsbeziehungen</t>
  </si>
  <si>
    <t>5.1 - Wortbildung - Präfix</t>
  </si>
  <si>
    <t>5.2 - Wortbildung - Bestimmungswort</t>
  </si>
  <si>
    <t>6.1 - Satzglieder</t>
  </si>
  <si>
    <t>6.2 - Satzgliedteile</t>
  </si>
  <si>
    <t>6.3 - Wortarten</t>
  </si>
  <si>
    <t>7 - Rechtschreibstrategien</t>
  </si>
  <si>
    <r>
      <t xml:space="preserve">Zusammenfassung der Schuldaten
</t>
    </r>
    <r>
      <rPr>
        <sz val="12"/>
        <color rgb="FFFF0000"/>
        <rFont val="Calibri"/>
        <family val="2"/>
        <scheme val="minor"/>
      </rPr>
      <t>(für die Erzeugung "Diagramm Schule" nötig - keine Meldung der Daten an das LISA)</t>
    </r>
  </si>
  <si>
    <t>1, 2.1, 2.2, 2.3, 3.1</t>
  </si>
  <si>
    <t>Literarische Texte lesen und verstehen</t>
  </si>
  <si>
    <t>2.1, 2.2, 3</t>
  </si>
  <si>
    <t>Einen Schreibprozess planvoll gestalten</t>
  </si>
  <si>
    <t>Zentrale Schreibformen kennen und sachgerecht nutzen</t>
  </si>
  <si>
    <t>4.1, 4.2, 4.3</t>
  </si>
  <si>
    <t>5.1, 5.2, 6.1, 6.2, 6.3
sowie Syntax in 2.1, 2.2</t>
  </si>
  <si>
    <t>Zentrale Schreibformen
kennen und
sachgerecht nutzen</t>
  </si>
  <si>
    <t>Einen Schreibprozess
planvoll gestalten</t>
  </si>
  <si>
    <t>Literarische Texte 
lesen und 
verstehen</t>
  </si>
  <si>
    <t>Medien
verstehen
und nutzen</t>
  </si>
  <si>
    <t>Erfüllung im Teil B in den Anforderungsbereichen</t>
  </si>
  <si>
    <t>Zentrale Klassenarbeit Deutsch 2018 - Schuljahrgang 6 - Gymnasium - Schulergebnis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</si>
</sst>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Wingdings"/>
      <charset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rgb="FFFFC000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/>
      <right/>
      <top/>
      <bottom style="thick">
        <color auto="1"/>
      </bottom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thick">
        <color rgb="FF00B050"/>
      </right>
      <top style="thick">
        <color rgb="FF00B050"/>
      </top>
      <bottom style="thin">
        <color auto="1"/>
      </bottom>
      <diagonal/>
    </border>
    <border>
      <left style="thick">
        <color rgb="FFFFC000"/>
      </left>
      <right style="thick">
        <color rgb="FFFFC000"/>
      </right>
      <top style="thin">
        <color auto="1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thin">
        <color auto="1"/>
      </bottom>
      <diagonal/>
    </border>
    <border>
      <left style="thick">
        <color rgb="FFFFC000"/>
      </left>
      <right style="thick">
        <color rgb="FFFFC000"/>
      </right>
      <top/>
      <bottom/>
      <diagonal/>
    </border>
    <border>
      <left style="thick">
        <color rgb="FFFFC000"/>
      </left>
      <right style="thick">
        <color rgb="FFFFC000"/>
      </right>
      <top style="thin">
        <color auto="1"/>
      </top>
      <bottom style="thick">
        <color rgb="FFFFC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rgb="FFFFC000"/>
      </left>
      <right style="thick">
        <color rgb="FFFFC000"/>
      </right>
      <top/>
      <bottom style="thin">
        <color auto="1"/>
      </bottom>
      <diagonal/>
    </border>
    <border>
      <left style="thick">
        <color rgb="FF00B050"/>
      </left>
      <right/>
      <top/>
      <bottom style="thin">
        <color auto="1"/>
      </bottom>
      <diagonal/>
    </border>
    <border>
      <left/>
      <right style="thick">
        <color rgb="FF00B050"/>
      </right>
      <top/>
      <bottom style="thin">
        <color auto="1"/>
      </bottom>
      <diagonal/>
    </border>
    <border>
      <left style="thick">
        <color rgb="FF00B050"/>
      </left>
      <right style="thin">
        <color auto="1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thick">
        <color rgb="FF00B050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hair">
        <color indexed="64"/>
      </bottom>
      <diagonal/>
    </border>
    <border>
      <left/>
      <right/>
      <top style="medium">
        <color rgb="FFFF0000"/>
      </top>
      <bottom style="hair">
        <color indexed="64"/>
      </bottom>
      <diagonal/>
    </border>
    <border>
      <left/>
      <right style="thin">
        <color indexed="64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rgb="FFFF0000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thin">
        <color indexed="64"/>
      </bottom>
      <diagonal/>
    </border>
    <border>
      <left/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hair">
        <color indexed="64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00B050"/>
      </left>
      <right/>
      <top style="thin">
        <color auto="1"/>
      </top>
      <bottom style="thin">
        <color auto="1"/>
      </bottom>
      <diagonal/>
    </border>
    <border>
      <left/>
      <right style="thick">
        <color rgb="FF00B05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310">
    <xf numFmtId="0" fontId="0" fillId="0" borderId="0" xfId="0"/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6" fillId="0" borderId="0" xfId="0" applyFont="1" applyAlignment="1" applyProtection="1">
      <protection hidden="1"/>
    </xf>
    <xf numFmtId="0" fontId="9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8" borderId="0" xfId="0" applyFont="1" applyFill="1" applyAlignment="1" applyProtection="1">
      <alignment horizontal="right" vertical="top"/>
      <protection hidden="1"/>
    </xf>
    <xf numFmtId="0" fontId="6" fillId="0" borderId="0" xfId="0" applyFont="1" applyFill="1" applyAlignment="1" applyProtection="1">
      <alignment horizontal="left" vertical="top"/>
      <protection hidden="1"/>
    </xf>
    <xf numFmtId="0" fontId="0" fillId="6" borderId="0" xfId="0" applyFont="1" applyFill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quotePrefix="1" applyFont="1" applyAlignment="1" applyProtection="1">
      <alignment horizontal="right" vertical="top"/>
      <protection hidden="1"/>
    </xf>
    <xf numFmtId="0" fontId="16" fillId="0" borderId="0" xfId="2" applyFont="1" applyAlignment="1" applyProtection="1">
      <alignment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0" fillId="6" borderId="24" xfId="0" applyFont="1" applyFill="1" applyBorder="1" applyAlignment="1" applyProtection="1">
      <alignment horizontal="center"/>
      <protection hidden="1"/>
    </xf>
    <xf numFmtId="0" fontId="0" fillId="6" borderId="25" xfId="0" applyFont="1" applyFill="1" applyBorder="1" applyAlignment="1" applyProtection="1">
      <alignment horizontal="center"/>
      <protection locked="0" hidden="1"/>
    </xf>
    <xf numFmtId="0" fontId="0" fillId="6" borderId="26" xfId="0" applyFont="1" applyFill="1" applyBorder="1" applyAlignment="1" applyProtection="1">
      <alignment horizontal="center"/>
      <protection locked="0" hidden="1"/>
    </xf>
    <xf numFmtId="0" fontId="0" fillId="6" borderId="27" xfId="0" applyFont="1" applyFill="1" applyBorder="1" applyAlignment="1" applyProtection="1">
      <alignment horizontal="center"/>
      <protection locked="0" hidden="1"/>
    </xf>
    <xf numFmtId="0" fontId="0" fillId="6" borderId="28" xfId="0" applyFont="1" applyFill="1" applyBorder="1" applyAlignment="1" applyProtection="1">
      <alignment horizontal="center"/>
      <protection hidden="1"/>
    </xf>
    <xf numFmtId="0" fontId="0" fillId="6" borderId="29" xfId="0" applyFont="1" applyFill="1" applyBorder="1" applyAlignment="1" applyProtection="1">
      <alignment horizontal="center"/>
      <protection locked="0" hidden="1"/>
    </xf>
    <xf numFmtId="0" fontId="0" fillId="6" borderId="1" xfId="0" applyFont="1" applyFill="1" applyBorder="1" applyAlignment="1" applyProtection="1">
      <alignment horizontal="center"/>
      <protection locked="0" hidden="1"/>
    </xf>
    <xf numFmtId="0" fontId="0" fillId="6" borderId="30" xfId="0" applyFont="1" applyFill="1" applyBorder="1" applyAlignment="1" applyProtection="1">
      <alignment horizontal="center"/>
      <protection locked="0" hidden="1"/>
    </xf>
    <xf numFmtId="0" fontId="0" fillId="0" borderId="31" xfId="0" applyFont="1" applyFill="1" applyBorder="1" applyAlignment="1" applyProtection="1">
      <alignment horizontal="center"/>
      <protection hidden="1"/>
    </xf>
    <xf numFmtId="0" fontId="0" fillId="0" borderId="19" xfId="0" applyFont="1" applyFill="1" applyBorder="1" applyAlignment="1" applyProtection="1">
      <alignment horizontal="center"/>
      <protection locked="0" hidden="1"/>
    </xf>
    <xf numFmtId="0" fontId="0" fillId="0" borderId="0" xfId="0" applyFont="1" applyFill="1" applyBorder="1" applyAlignment="1" applyProtection="1">
      <alignment horizontal="center"/>
      <protection locked="0" hidden="1"/>
    </xf>
    <xf numFmtId="0" fontId="0" fillId="0" borderId="20" xfId="0" applyFont="1" applyFill="1" applyBorder="1" applyAlignment="1" applyProtection="1">
      <alignment horizontal="center"/>
      <protection locked="0" hidden="1"/>
    </xf>
    <xf numFmtId="0" fontId="0" fillId="0" borderId="0" xfId="0" applyFont="1" applyAlignment="1" applyProtection="1">
      <alignment vertical="top"/>
      <protection hidden="1"/>
    </xf>
    <xf numFmtId="0" fontId="0" fillId="0" borderId="0" xfId="0" applyFont="1" applyFill="1" applyBorder="1" applyProtection="1">
      <protection hidden="1"/>
    </xf>
    <xf numFmtId="0" fontId="6" fillId="8" borderId="0" xfId="0" applyFont="1" applyFill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horizontal="left" vertical="top"/>
      <protection hidden="1"/>
    </xf>
    <xf numFmtId="0" fontId="6" fillId="0" borderId="12" xfId="0" applyFont="1" applyFill="1" applyBorder="1" applyAlignment="1" applyProtection="1">
      <alignment horizontal="center"/>
      <protection hidden="1"/>
    </xf>
    <xf numFmtId="0" fontId="0" fillId="6" borderId="32" xfId="0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alignment horizontal="left" wrapText="1"/>
      <protection hidden="1"/>
    </xf>
    <xf numFmtId="0" fontId="6" fillId="8" borderId="0" xfId="0" applyFont="1" applyFill="1" applyAlignment="1" applyProtection="1">
      <alignment vertical="top" wrapText="1"/>
      <protection hidden="1"/>
    </xf>
    <xf numFmtId="0" fontId="6" fillId="0" borderId="0" xfId="0" applyFont="1" applyAlignment="1" applyProtection="1">
      <alignment wrapText="1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11" xfId="0" applyFont="1" applyFill="1" applyBorder="1" applyAlignment="1" applyProtection="1">
      <alignment horizontal="center"/>
      <protection hidden="1"/>
    </xf>
    <xf numFmtId="0" fontId="0" fillId="0" borderId="35" xfId="0" applyFont="1" applyFill="1" applyBorder="1" applyAlignment="1" applyProtection="1">
      <alignment horizontal="center"/>
      <protection hidden="1"/>
    </xf>
    <xf numFmtId="0" fontId="0" fillId="0" borderId="36" xfId="0" applyFont="1" applyFill="1" applyBorder="1" applyAlignment="1" applyProtection="1">
      <alignment horizontal="center"/>
      <protection locked="0" hidden="1"/>
    </xf>
    <xf numFmtId="0" fontId="0" fillId="0" borderId="11" xfId="0" applyFont="1" applyFill="1" applyBorder="1" applyAlignment="1" applyProtection="1">
      <alignment horizontal="center"/>
      <protection locked="0" hidden="1"/>
    </xf>
    <xf numFmtId="0" fontId="0" fillId="0" borderId="37" xfId="0" applyFont="1" applyFill="1" applyBorder="1" applyAlignment="1" applyProtection="1">
      <alignment horizontal="center"/>
      <protection locked="0" hidden="1"/>
    </xf>
    <xf numFmtId="0" fontId="0" fillId="6" borderId="38" xfId="0" applyFont="1" applyFill="1" applyBorder="1" applyAlignment="1" applyProtection="1">
      <alignment horizontal="center"/>
      <protection locked="0" hidden="1"/>
    </xf>
    <xf numFmtId="0" fontId="0" fillId="6" borderId="39" xfId="0" applyFont="1" applyFill="1" applyBorder="1" applyAlignment="1" applyProtection="1">
      <alignment horizontal="center"/>
      <protection locked="0" hidden="1"/>
    </xf>
    <xf numFmtId="0" fontId="0" fillId="6" borderId="40" xfId="0" applyFont="1" applyFill="1" applyBorder="1" applyAlignment="1" applyProtection="1">
      <alignment horizontal="center"/>
      <protection locked="0" hidden="1"/>
    </xf>
    <xf numFmtId="0" fontId="6" fillId="0" borderId="0" xfId="0" applyFont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7" fillId="0" borderId="1" xfId="0" applyFont="1" applyFill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0" fillId="0" borderId="0" xfId="0" applyAlignment="1">
      <alignment horizontal="right" vertical="center" indent="1"/>
    </xf>
    <xf numFmtId="0" fontId="12" fillId="0" borderId="0" xfId="0" applyFont="1"/>
    <xf numFmtId="0" fontId="21" fillId="0" borderId="0" xfId="0" applyFont="1" applyAlignment="1">
      <alignment horizontal="right" indent="1"/>
    </xf>
    <xf numFmtId="0" fontId="6" fillId="0" borderId="0" xfId="0" applyFont="1"/>
    <xf numFmtId="0" fontId="22" fillId="0" borderId="41" xfId="0" applyFont="1" applyBorder="1"/>
    <xf numFmtId="0" fontId="0" fillId="0" borderId="42" xfId="0" applyFont="1" applyBorder="1"/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9" fontId="0" fillId="0" borderId="0" xfId="1" applyFont="1" applyAlignment="1">
      <alignment horizontal="center" vertical="center" shrinkToFit="1"/>
    </xf>
    <xf numFmtId="0" fontId="0" fillId="7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7" fillId="0" borderId="0" xfId="0" applyFont="1" applyAlignment="1">
      <alignment vertical="top" wrapText="1"/>
    </xf>
    <xf numFmtId="9" fontId="0" fillId="0" borderId="0" xfId="1" applyFont="1"/>
    <xf numFmtId="0" fontId="0" fillId="7" borderId="0" xfId="0" applyFill="1"/>
    <xf numFmtId="0" fontId="0" fillId="9" borderId="0" xfId="0" applyFill="1"/>
    <xf numFmtId="0" fontId="21" fillId="0" borderId="0" xfId="0" applyFont="1" applyAlignment="1">
      <alignment horizontal="right"/>
    </xf>
    <xf numFmtId="0" fontId="20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right"/>
    </xf>
    <xf numFmtId="0" fontId="1" fillId="0" borderId="0" xfId="0" applyFont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49" fontId="9" fillId="0" borderId="0" xfId="0" applyNumberFormat="1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12" fillId="0" borderId="12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Border="1" applyAlignment="1" applyProtection="1">
      <alignment horizontal="right"/>
      <protection hidden="1"/>
    </xf>
    <xf numFmtId="0" fontId="0" fillId="10" borderId="0" xfId="0" applyFill="1"/>
    <xf numFmtId="0" fontId="8" fillId="0" borderId="49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/>
    <xf numFmtId="0" fontId="0" fillId="0" borderId="0" xfId="0" applyFill="1"/>
    <xf numFmtId="0" fontId="7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center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0" fillId="9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4" fillId="0" borderId="10" xfId="0" applyFont="1" applyBorder="1" applyAlignment="1" applyProtection="1">
      <alignment horizontal="center" textRotation="90" wrapText="1"/>
      <protection hidden="1"/>
    </xf>
    <xf numFmtId="0" fontId="24" fillId="0" borderId="9" xfId="0" applyFont="1" applyBorder="1" applyAlignment="1" applyProtection="1">
      <alignment horizontal="center" textRotation="90" wrapText="1"/>
      <protection hidden="1"/>
    </xf>
    <xf numFmtId="0" fontId="0" fillId="0" borderId="0" xfId="0" applyFont="1" applyBorder="1" applyProtection="1">
      <protection hidden="1"/>
    </xf>
    <xf numFmtId="0" fontId="8" fillId="6" borderId="53" xfId="0" applyFont="1" applyFill="1" applyBorder="1" applyAlignment="1" applyProtection="1">
      <alignment horizontal="center" vertical="center"/>
      <protection hidden="1"/>
    </xf>
    <xf numFmtId="0" fontId="24" fillId="0" borderId="57" xfId="0" applyFont="1" applyBorder="1" applyAlignment="1" applyProtection="1">
      <alignment horizontal="center" textRotation="90" wrapText="1"/>
      <protection hidden="1"/>
    </xf>
    <xf numFmtId="0" fontId="24" fillId="0" borderId="4" xfId="0" applyFont="1" applyBorder="1" applyAlignment="1" applyProtection="1">
      <alignment horizontal="center" textRotation="90" wrapText="1"/>
      <protection hidden="1"/>
    </xf>
    <xf numFmtId="0" fontId="8" fillId="6" borderId="60" xfId="0" applyFont="1" applyFill="1" applyBorder="1" applyAlignment="1" applyProtection="1">
      <alignment horizontal="center" vertical="center"/>
      <protection hidden="1"/>
    </xf>
    <xf numFmtId="0" fontId="8" fillId="6" borderId="61" xfId="0" applyFont="1" applyFill="1" applyBorder="1" applyAlignment="1" applyProtection="1">
      <alignment horizontal="center" vertical="center"/>
      <protection hidden="1"/>
    </xf>
    <xf numFmtId="0" fontId="0" fillId="9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4" fillId="6" borderId="9" xfId="0" applyFont="1" applyFill="1" applyBorder="1" applyProtection="1">
      <protection hidden="1"/>
    </xf>
    <xf numFmtId="0" fontId="7" fillId="0" borderId="58" xfId="0" applyFont="1" applyBorder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25" fillId="0" borderId="56" xfId="0" applyFont="1" applyBorder="1" applyAlignment="1" applyProtection="1">
      <protection hidden="1"/>
    </xf>
    <xf numFmtId="0" fontId="7" fillId="0" borderId="54" xfId="0" applyFont="1" applyBorder="1" applyAlignment="1" applyProtection="1">
      <alignment horizontal="center" vertical="center"/>
      <protection hidden="1"/>
    </xf>
    <xf numFmtId="0" fontId="7" fillId="0" borderId="59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Protection="1">
      <protection hidden="1"/>
    </xf>
    <xf numFmtId="0" fontId="25" fillId="0" borderId="33" xfId="0" applyFont="1" applyBorder="1" applyAlignment="1" applyProtection="1">
      <protection hidden="1"/>
    </xf>
    <xf numFmtId="9" fontId="7" fillId="0" borderId="7" xfId="1" applyFont="1" applyBorder="1" applyAlignment="1" applyProtection="1">
      <alignment horizontal="center" vertical="center" shrinkToFit="1"/>
      <protection hidden="1"/>
    </xf>
    <xf numFmtId="9" fontId="7" fillId="0" borderId="55" xfId="1" applyFont="1" applyBorder="1" applyAlignment="1" applyProtection="1">
      <alignment horizontal="center" vertical="center" shrinkToFit="1"/>
      <protection hidden="1"/>
    </xf>
    <xf numFmtId="9" fontId="7" fillId="0" borderId="8" xfId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49" fontId="4" fillId="2" borderId="57" xfId="0" applyNumberFormat="1" applyFont="1" applyFill="1" applyBorder="1" applyAlignment="1" applyProtection="1">
      <alignment horizontal="center" vertical="center"/>
      <protection hidden="1"/>
    </xf>
    <xf numFmtId="49" fontId="4" fillId="2" borderId="10" xfId="0" applyNumberFormat="1" applyFont="1" applyFill="1" applyBorder="1" applyAlignment="1" applyProtection="1">
      <alignment horizontal="center" vertical="center"/>
      <protection hidden="1"/>
    </xf>
    <xf numFmtId="49" fontId="4" fillId="3" borderId="10" xfId="0" applyNumberFormat="1" applyFont="1" applyFill="1" applyBorder="1" applyAlignment="1" applyProtection="1">
      <alignment horizontal="center" vertical="center"/>
      <protection hidden="1"/>
    </xf>
    <xf numFmtId="49" fontId="4" fillId="3" borderId="4" xfId="0" applyNumberFormat="1" applyFont="1" applyFill="1" applyBorder="1" applyAlignment="1" applyProtection="1">
      <alignment horizontal="center" vertical="center"/>
      <protection hidden="1"/>
    </xf>
    <xf numFmtId="49" fontId="4" fillId="3" borderId="57" xfId="0" applyNumberFormat="1" applyFont="1" applyFill="1" applyBorder="1" applyAlignment="1" applyProtection="1">
      <alignment horizontal="center" vertical="center"/>
      <protection hidden="1"/>
    </xf>
    <xf numFmtId="0" fontId="4" fillId="0" borderId="64" xfId="0" applyFont="1" applyFill="1" applyBorder="1" applyAlignment="1" applyProtection="1">
      <alignment vertical="center"/>
      <protection hidden="1"/>
    </xf>
    <xf numFmtId="0" fontId="4" fillId="0" borderId="64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65" xfId="0" applyFont="1" applyBorder="1" applyProtection="1">
      <protection hidden="1"/>
    </xf>
    <xf numFmtId="0" fontId="0" fillId="0" borderId="66" xfId="0" applyFont="1" applyBorder="1" applyProtection="1">
      <protection hidden="1"/>
    </xf>
    <xf numFmtId="0" fontId="4" fillId="0" borderId="6" xfId="0" applyFont="1" applyBorder="1" applyProtection="1">
      <protection hidden="1"/>
    </xf>
    <xf numFmtId="0" fontId="11" fillId="7" borderId="6" xfId="0" applyFont="1" applyFill="1" applyBorder="1" applyAlignment="1" applyProtection="1">
      <alignment horizontal="center" vertical="center"/>
      <protection hidden="1"/>
    </xf>
    <xf numFmtId="0" fontId="11" fillId="7" borderId="8" xfId="0" applyFont="1" applyFill="1" applyBorder="1" applyAlignment="1" applyProtection="1">
      <alignment horizontal="center" vertical="center"/>
      <protection hidden="1"/>
    </xf>
    <xf numFmtId="0" fontId="11" fillId="7" borderId="59" xfId="0" applyFont="1" applyFill="1" applyBorder="1" applyAlignment="1" applyProtection="1">
      <alignment horizontal="center" vertical="center"/>
      <protection hidden="1"/>
    </xf>
    <xf numFmtId="0" fontId="7" fillId="0" borderId="67" xfId="0" applyFont="1" applyBorder="1" applyAlignment="1" applyProtection="1">
      <alignment horizontal="center" vertical="center"/>
      <protection hidden="1"/>
    </xf>
    <xf numFmtId="0" fontId="7" fillId="0" borderId="68" xfId="0" applyFont="1" applyBorder="1" applyAlignment="1" applyProtection="1">
      <alignment horizontal="center" vertical="center"/>
      <protection hidden="1"/>
    </xf>
    <xf numFmtId="0" fontId="7" fillId="0" borderId="69" xfId="0" applyFont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25" fillId="7" borderId="72" xfId="0" applyFont="1" applyFill="1" applyBorder="1" applyAlignment="1" applyProtection="1">
      <alignment horizontal="center" vertical="center"/>
      <protection locked="0"/>
    </xf>
    <xf numFmtId="0" fontId="7" fillId="0" borderId="74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7" fillId="0" borderId="76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25" fillId="7" borderId="33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/>
      <protection locked="0"/>
    </xf>
    <xf numFmtId="0" fontId="25" fillId="7" borderId="34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1" xfId="0" applyFont="1" applyBorder="1" applyAlignment="1" applyProtection="1">
      <alignment horizontal="center" vertical="center"/>
      <protection locked="0"/>
    </xf>
    <xf numFmtId="0" fontId="25" fillId="7" borderId="56" xfId="0" applyFont="1" applyFill="1" applyBorder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83" xfId="0" applyFont="1" applyBorder="1" applyAlignment="1" applyProtection="1">
      <alignment horizontal="center" vertical="center"/>
      <protection locked="0"/>
    </xf>
    <xf numFmtId="0" fontId="25" fillId="7" borderId="85" xfId="0" applyFont="1" applyFill="1" applyBorder="1" applyAlignment="1" applyProtection="1">
      <alignment horizontal="center" vertical="center"/>
      <protection locked="0"/>
    </xf>
    <xf numFmtId="0" fontId="7" fillId="0" borderId="87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89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/>
      <protection hidden="1"/>
    </xf>
    <xf numFmtId="0" fontId="9" fillId="0" borderId="0" xfId="0" applyFont="1"/>
    <xf numFmtId="0" fontId="9" fillId="0" borderId="0" xfId="0" applyFont="1" applyAlignment="1" applyProtection="1">
      <alignment wrapText="1"/>
      <protection hidden="1"/>
    </xf>
    <xf numFmtId="0" fontId="6" fillId="0" borderId="47" xfId="0" applyFont="1" applyFill="1" applyBorder="1" applyAlignment="1" applyProtection="1">
      <alignment horizontal="center"/>
      <protection hidden="1"/>
    </xf>
    <xf numFmtId="0" fontId="0" fillId="0" borderId="93" xfId="0" applyFont="1" applyFill="1" applyBorder="1" applyAlignment="1" applyProtection="1">
      <alignment horizontal="center"/>
      <protection locked="0" hidden="1"/>
    </xf>
    <xf numFmtId="0" fontId="0" fillId="0" borderId="47" xfId="0" applyFont="1" applyFill="1" applyBorder="1" applyAlignment="1" applyProtection="1">
      <alignment horizontal="center"/>
      <protection locked="0" hidden="1"/>
    </xf>
    <xf numFmtId="0" fontId="0" fillId="0" borderId="94" xfId="0" applyFont="1" applyFill="1" applyBorder="1" applyAlignment="1" applyProtection="1">
      <alignment horizontal="center"/>
      <protection locked="0" hidden="1"/>
    </xf>
    <xf numFmtId="1" fontId="0" fillId="6" borderId="28" xfId="0" applyNumberFormat="1" applyFont="1" applyFill="1" applyBorder="1" applyAlignment="1" applyProtection="1">
      <alignment horizontal="center"/>
      <protection hidden="1"/>
    </xf>
    <xf numFmtId="1" fontId="0" fillId="0" borderId="28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center" textRotation="90" wrapText="1"/>
    </xf>
    <xf numFmtId="9" fontId="0" fillId="0" borderId="0" xfId="1" applyFont="1" applyFill="1"/>
    <xf numFmtId="0" fontId="0" fillId="11" borderId="0" xfId="0" applyFont="1" applyFill="1" applyAlignment="1">
      <alignment horizontal="center"/>
    </xf>
    <xf numFmtId="0" fontId="4" fillId="11" borderId="3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4" fillId="10" borderId="0" xfId="0" applyFont="1" applyFill="1" applyAlignment="1">
      <alignment vertical="center"/>
    </xf>
    <xf numFmtId="0" fontId="8" fillId="0" borderId="0" xfId="0" applyFont="1" applyFill="1" applyAlignment="1">
      <alignment wrapText="1"/>
    </xf>
    <xf numFmtId="0" fontId="0" fillId="9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7" fillId="0" borderId="7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49" fontId="4" fillId="12" borderId="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7" xfId="0" applyFont="1" applyBorder="1" applyAlignment="1" applyProtection="1">
      <protection hidden="1"/>
    </xf>
    <xf numFmtId="0" fontId="8" fillId="0" borderId="4" xfId="0" applyFont="1" applyBorder="1" applyAlignment="1" applyProtection="1">
      <protection hidden="1"/>
    </xf>
    <xf numFmtId="0" fontId="8" fillId="0" borderId="9" xfId="0" applyFont="1" applyBorder="1" applyAlignment="1" applyProtection="1">
      <protection hidden="1"/>
    </xf>
    <xf numFmtId="0" fontId="8" fillId="0" borderId="57" xfId="0" applyFont="1" applyBorder="1" applyAlignment="1" applyProtection="1">
      <protection hidden="1"/>
    </xf>
    <xf numFmtId="0" fontId="8" fillId="0" borderId="10" xfId="0" applyFont="1" applyBorder="1" applyAlignment="1" applyProtection="1">
      <protection hidden="1"/>
    </xf>
    <xf numFmtId="0" fontId="7" fillId="6" borderId="96" xfId="0" applyFont="1" applyFill="1" applyBorder="1" applyAlignment="1">
      <alignment horizontal="center" vertical="center"/>
    </xf>
    <xf numFmtId="0" fontId="7" fillId="6" borderId="97" xfId="0" applyFont="1" applyFill="1" applyBorder="1" applyAlignment="1">
      <alignment horizontal="center" vertical="center"/>
    </xf>
    <xf numFmtId="0" fontId="7" fillId="6" borderId="98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  <protection hidden="1"/>
    </xf>
    <xf numFmtId="49" fontId="4" fillId="3" borderId="9" xfId="0" applyNumberFormat="1" applyFont="1" applyFill="1" applyBorder="1" applyAlignment="1" applyProtection="1">
      <alignment horizontal="center" vertical="center"/>
      <protection hidden="1"/>
    </xf>
    <xf numFmtId="49" fontId="4" fillId="3" borderId="47" xfId="0" applyNumberFormat="1" applyFont="1" applyFill="1" applyBorder="1" applyAlignment="1" applyProtection="1">
      <alignment horizontal="center" vertical="center"/>
      <protection hidden="1"/>
    </xf>
    <xf numFmtId="0" fontId="24" fillId="0" borderId="47" xfId="0" applyFont="1" applyBorder="1" applyAlignment="1" applyProtection="1">
      <alignment horizontal="center" textRotation="90" wrapText="1"/>
      <protection hidden="1"/>
    </xf>
    <xf numFmtId="0" fontId="7" fillId="6" borderId="0" xfId="0" applyFont="1" applyFill="1" applyBorder="1" applyAlignment="1">
      <alignment horizontal="center" vertical="center"/>
    </xf>
    <xf numFmtId="0" fontId="7" fillId="0" borderId="56" xfId="0" applyFont="1" applyBorder="1" applyAlignment="1" applyProtection="1">
      <alignment horizontal="center" vertical="center"/>
      <protection hidden="1"/>
    </xf>
    <xf numFmtId="9" fontId="7" fillId="0" borderId="34" xfId="1" applyFont="1" applyBorder="1" applyAlignment="1" applyProtection="1">
      <alignment horizontal="center" vertical="center" shrinkToFit="1"/>
      <protection hidden="1"/>
    </xf>
    <xf numFmtId="49" fontId="4" fillId="11" borderId="9" xfId="0" applyNumberFormat="1" applyFont="1" applyFill="1" applyBorder="1" applyAlignment="1" applyProtection="1">
      <alignment horizontal="center" vertical="center"/>
      <protection hidden="1"/>
    </xf>
    <xf numFmtId="49" fontId="4" fillId="11" borderId="10" xfId="0" applyNumberFormat="1" applyFont="1" applyFill="1" applyBorder="1" applyAlignment="1" applyProtection="1">
      <alignment horizontal="center" vertical="center"/>
      <protection hidden="1"/>
    </xf>
    <xf numFmtId="0" fontId="17" fillId="6" borderId="5" xfId="0" applyFont="1" applyFill="1" applyBorder="1" applyAlignment="1" applyProtection="1">
      <alignment horizontal="center" vertical="center"/>
      <protection hidden="1"/>
    </xf>
    <xf numFmtId="1" fontId="0" fillId="6" borderId="32" xfId="0" applyNumberFormat="1" applyFont="1" applyFill="1" applyBorder="1" applyAlignment="1" applyProtection="1">
      <alignment horizontal="center"/>
      <protection hidden="1"/>
    </xf>
    <xf numFmtId="0" fontId="0" fillId="9" borderId="0" xfId="0" applyFill="1" applyAlignment="1"/>
    <xf numFmtId="0" fontId="0" fillId="7" borderId="0" xfId="0" applyFill="1" applyAlignment="1"/>
    <xf numFmtId="0" fontId="0" fillId="10" borderId="0" xfId="0" applyFill="1" applyAlignment="1"/>
    <xf numFmtId="0" fontId="8" fillId="9" borderId="0" xfId="0" applyFont="1" applyFill="1" applyAlignment="1">
      <alignment wrapText="1"/>
    </xf>
    <xf numFmtId="0" fontId="0" fillId="0" borderId="0" xfId="0" applyFont="1"/>
    <xf numFmtId="0" fontId="7" fillId="7" borderId="0" xfId="0" applyFont="1" applyFill="1" applyAlignment="1">
      <alignment wrapText="1" shrinkToFit="1"/>
    </xf>
    <xf numFmtId="0" fontId="7" fillId="0" borderId="0" xfId="0" applyFont="1" applyFill="1" applyAlignment="1">
      <alignment wrapText="1" shrinkToFit="1"/>
    </xf>
    <xf numFmtId="0" fontId="7" fillId="0" borderId="84" xfId="0" applyFont="1" applyBorder="1" applyAlignment="1" applyProtection="1">
      <alignment horizontal="left" vertical="center"/>
      <protection locked="0"/>
    </xf>
    <xf numFmtId="0" fontId="7" fillId="0" borderId="85" xfId="0" applyFont="1" applyBorder="1" applyAlignment="1" applyProtection="1">
      <alignment horizontal="left" vertical="center"/>
      <protection locked="0"/>
    </xf>
    <xf numFmtId="0" fontId="7" fillId="0" borderId="86" xfId="0" applyFont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7" xfId="0" applyFont="1" applyFill="1" applyBorder="1" applyAlignment="1" applyProtection="1">
      <alignment horizontal="center" vertical="center"/>
      <protection hidden="1"/>
    </xf>
    <xf numFmtId="0" fontId="7" fillId="0" borderId="80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11" fillId="4" borderId="3" xfId="0" applyFont="1" applyFill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 applyProtection="1">
      <alignment horizontal="center" textRotation="90"/>
      <protection hidden="1"/>
    </xf>
    <xf numFmtId="0" fontId="8" fillId="5" borderId="6" xfId="0" applyFont="1" applyFill="1" applyBorder="1" applyAlignment="1" applyProtection="1">
      <alignment horizontal="center" textRotation="90"/>
      <protection hidden="1"/>
    </xf>
    <xf numFmtId="164" fontId="4" fillId="7" borderId="3" xfId="0" applyNumberFormat="1" applyFont="1" applyFill="1" applyBorder="1" applyAlignment="1" applyProtection="1">
      <alignment horizontal="center" vertical="center"/>
      <protection hidden="1"/>
    </xf>
    <xf numFmtId="164" fontId="4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49" fontId="9" fillId="0" borderId="91" xfId="0" applyNumberFormat="1" applyFont="1" applyBorder="1" applyAlignment="1" applyProtection="1">
      <alignment horizontal="center"/>
      <protection locked="0"/>
    </xf>
    <xf numFmtId="49" fontId="9" fillId="0" borderId="92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right"/>
      <protection hidden="1"/>
    </xf>
    <xf numFmtId="0" fontId="4" fillId="0" borderId="1" xfId="0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horizontal="right"/>
      <protection hidden="1"/>
    </xf>
    <xf numFmtId="0" fontId="4" fillId="7" borderId="1" xfId="0" applyFont="1" applyFill="1" applyBorder="1" applyAlignment="1" applyProtection="1">
      <alignment horizontal="center" vertical="center"/>
      <protection hidden="1"/>
    </xf>
    <xf numFmtId="0" fontId="4" fillId="7" borderId="1" xfId="0" applyFont="1" applyFill="1" applyBorder="1" applyAlignment="1" applyProtection="1">
      <alignment horizontal="right" vertical="center"/>
      <protection hidden="1"/>
    </xf>
    <xf numFmtId="0" fontId="4" fillId="6" borderId="70" xfId="0" applyFont="1" applyFill="1" applyBorder="1" applyAlignment="1" applyProtection="1">
      <alignment horizontal="center" vertical="center"/>
      <protection hidden="1"/>
    </xf>
    <xf numFmtId="0" fontId="4" fillId="6" borderId="49" xfId="0" applyFont="1" applyFill="1" applyBorder="1" applyAlignment="1" applyProtection="1">
      <alignment horizontal="center" vertical="center"/>
      <protection hidden="1"/>
    </xf>
    <xf numFmtId="0" fontId="4" fillId="6" borderId="50" xfId="0" applyFont="1" applyFill="1" applyBorder="1" applyAlignment="1" applyProtection="1">
      <alignment horizontal="center" vertical="center"/>
      <protection hidden="1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99" xfId="0" applyFont="1" applyBorder="1" applyAlignment="1">
      <alignment horizontal="left" vertical="center" wrapText="1"/>
    </xf>
    <xf numFmtId="49" fontId="8" fillId="0" borderId="48" xfId="0" applyNumberFormat="1" applyFont="1" applyBorder="1" applyAlignment="1">
      <alignment horizontal="left" vertical="center" wrapText="1" indent="1"/>
    </xf>
    <xf numFmtId="49" fontId="8" fillId="0" borderId="49" xfId="0" applyNumberFormat="1" applyFont="1" applyBorder="1" applyAlignment="1">
      <alignment horizontal="left" vertical="center" wrapText="1" indent="1"/>
    </xf>
    <xf numFmtId="49" fontId="8" fillId="0" borderId="51" xfId="0" applyNumberFormat="1" applyFont="1" applyBorder="1" applyAlignment="1">
      <alignment horizontal="left" vertical="center" wrapText="1" indent="1"/>
    </xf>
    <xf numFmtId="49" fontId="8" fillId="0" borderId="11" xfId="0" applyNumberFormat="1" applyFont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6" fillId="6" borderId="3" xfId="0" applyFont="1" applyFill="1" applyBorder="1" applyAlignment="1">
      <alignment horizontal="left"/>
    </xf>
    <xf numFmtId="0" fontId="6" fillId="6" borderId="47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9" fillId="0" borderId="95" xfId="0" applyFont="1" applyBorder="1" applyAlignment="1">
      <alignment horizontal="center" vertical="center" textRotation="180" wrapText="1"/>
    </xf>
    <xf numFmtId="0" fontId="9" fillId="0" borderId="64" xfId="0" applyFont="1" applyBorder="1" applyAlignment="1">
      <alignment horizontal="center" vertical="center" textRotation="180" wrapText="1"/>
    </xf>
    <xf numFmtId="0" fontId="9" fillId="0" borderId="2" xfId="0" applyFont="1" applyBorder="1" applyAlignment="1">
      <alignment horizontal="center" vertical="center" textRotation="180" wrapText="1"/>
    </xf>
    <xf numFmtId="49" fontId="8" fillId="0" borderId="50" xfId="0" applyNumberFormat="1" applyFont="1" applyBorder="1" applyAlignment="1">
      <alignment horizontal="left" vertical="center" wrapText="1" indent="1"/>
    </xf>
    <xf numFmtId="49" fontId="8" fillId="0" borderId="99" xfId="0" applyNumberFormat="1" applyFont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6" fillId="6" borderId="3" xfId="0" applyFont="1" applyFill="1" applyBorder="1" applyAlignment="1">
      <alignment horizontal="center"/>
    </xf>
    <xf numFmtId="0" fontId="6" fillId="6" borderId="47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 wrapText="1"/>
      <protection hidden="1"/>
    </xf>
    <xf numFmtId="0" fontId="0" fillId="0" borderId="3" xfId="0" applyFont="1" applyBorder="1" applyAlignment="1" applyProtection="1">
      <alignment horizontal="center" wrapText="1"/>
      <protection locked="0" hidden="1"/>
    </xf>
    <xf numFmtId="0" fontId="0" fillId="0" borderId="4" xfId="0" applyFont="1" applyBorder="1" applyAlignment="1" applyProtection="1">
      <alignment horizontal="center" wrapText="1"/>
      <protection locked="0" hidden="1"/>
    </xf>
    <xf numFmtId="0" fontId="10" fillId="6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4" fillId="6" borderId="15" xfId="0" applyFont="1" applyFill="1" applyBorder="1" applyAlignment="1" applyProtection="1">
      <alignment horizontal="left" vertical="center" wrapText="1"/>
      <protection hidden="1"/>
    </xf>
    <xf numFmtId="0" fontId="4" fillId="6" borderId="16" xfId="0" applyFont="1" applyFill="1" applyBorder="1" applyAlignment="1" applyProtection="1">
      <alignment horizontal="left" vertical="center" wrapText="1"/>
      <protection hidden="1"/>
    </xf>
    <xf numFmtId="0" fontId="4" fillId="6" borderId="17" xfId="0" applyFont="1" applyFill="1" applyBorder="1" applyAlignment="1" applyProtection="1">
      <alignment horizontal="left" vertical="center" wrapText="1"/>
      <protection hidden="1"/>
    </xf>
    <xf numFmtId="0" fontId="4" fillId="6" borderId="19" xfId="0" applyFont="1" applyFill="1" applyBorder="1" applyAlignment="1" applyProtection="1">
      <alignment horizontal="left" vertical="center" wrapText="1"/>
      <protection hidden="1"/>
    </xf>
    <xf numFmtId="0" fontId="4" fillId="6" borderId="0" xfId="0" applyFont="1" applyFill="1" applyBorder="1" applyAlignment="1" applyProtection="1">
      <alignment horizontal="left" vertical="center" wrapText="1"/>
      <protection hidden="1"/>
    </xf>
    <xf numFmtId="0" fontId="4" fillId="6" borderId="20" xfId="0" applyFont="1" applyFill="1" applyBorder="1" applyAlignment="1" applyProtection="1">
      <alignment horizontal="left" vertical="center" wrapText="1"/>
      <protection hidden="1"/>
    </xf>
    <xf numFmtId="0" fontId="4" fillId="6" borderId="21" xfId="0" applyFont="1" applyFill="1" applyBorder="1" applyAlignment="1" applyProtection="1">
      <alignment horizontal="left" vertical="center" wrapText="1"/>
      <protection hidden="1"/>
    </xf>
    <xf numFmtId="0" fontId="4" fillId="6" borderId="22" xfId="0" applyFont="1" applyFill="1" applyBorder="1" applyAlignment="1" applyProtection="1">
      <alignment horizontal="left" vertical="center" wrapText="1"/>
      <protection hidden="1"/>
    </xf>
    <xf numFmtId="0" fontId="4" fillId="6" borderId="23" xfId="0" applyFont="1" applyFill="1" applyBorder="1" applyAlignment="1" applyProtection="1">
      <alignment horizontal="left" vertical="center" wrapText="1"/>
      <protection hidden="1"/>
    </xf>
    <xf numFmtId="0" fontId="13" fillId="0" borderId="18" xfId="0" applyFont="1" applyBorder="1" applyAlignment="1" applyProtection="1">
      <alignment horizontal="right" wrapText="1"/>
      <protection hidden="1"/>
    </xf>
    <xf numFmtId="0" fontId="6" fillId="8" borderId="0" xfId="0" applyFont="1" applyFill="1" applyAlignment="1" applyProtection="1">
      <alignment horizontal="left" vertical="top"/>
      <protection hidden="1"/>
    </xf>
    <xf numFmtId="0" fontId="26" fillId="0" borderId="0" xfId="0" applyFont="1" applyAlignment="1" applyProtection="1">
      <alignment horizontal="center" vertical="top" wrapText="1"/>
      <protection hidden="1"/>
    </xf>
    <xf numFmtId="0" fontId="4" fillId="7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7" fillId="10" borderId="0" xfId="0" applyFont="1" applyFill="1" applyAlignment="1">
      <alignment horizontal="center" wrapText="1" shrinkToFit="1"/>
    </xf>
    <xf numFmtId="0" fontId="8" fillId="7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</cellXfs>
  <cellStyles count="5">
    <cellStyle name="Prozent" xfId="1" builtinId="5"/>
    <cellStyle name="Standard" xfId="0" builtinId="0"/>
    <cellStyle name="Standard 2" xfId="2"/>
    <cellStyle name="Standard 3" xfId="3"/>
    <cellStyle name="Standard 3 2" xfId="4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Daten_K!$E$20</c:f>
          <c:strCache>
            <c:ptCount val="1"/>
            <c:pt idx="0">
              <c:v>Erfüllung in den Aufgaben</c:v>
            </c:pt>
          </c:strCache>
        </c:strRef>
      </c:tx>
      <c:layout>
        <c:manualLayout>
          <c:xMode val="edge"/>
          <c:yMode val="edge"/>
          <c:x val="0.39656668184142935"/>
          <c:y val="1.1764705882352941E-2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4719294991766286E-2"/>
          <c:y val="0.11804909680407596"/>
          <c:w val="0.90957763577197392"/>
          <c:h val="0.516538704616597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-540000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Daten_K!$E$22:$AB$24</c:f>
              <c:multiLvlStrCache>
                <c:ptCount val="24"/>
                <c:lvl>
                  <c:pt idx="0">
                    <c:v>Beliebtheit
der Region</c:v>
                  </c:pt>
                  <c:pt idx="1">
                    <c:v>Struktur</c:v>
                  </c:pt>
                  <c:pt idx="2">
                    <c:v>Handschrift</c:v>
                  </c:pt>
                  <c:pt idx="3">
                    <c:v>Amt</c:v>
                  </c:pt>
                  <c:pt idx="4">
                    <c:v>Bedeutung</c:v>
                  </c:pt>
                  <c:pt idx="5">
                    <c:v>Textsorte</c:v>
                  </c:pt>
                  <c:pt idx="6">
                    <c:v>Begründung</c:v>
                  </c:pt>
                  <c:pt idx="7">
                    <c:v>Art der Sage</c:v>
                  </c:pt>
                  <c:pt idx="8">
                    <c:v>Bischofssitz</c:v>
                  </c:pt>
                  <c:pt idx="9">
                    <c:v>Syntax</c:v>
                  </c:pt>
                  <c:pt idx="10">
                    <c:v>Erinnerung</c:v>
                  </c:pt>
                  <c:pt idx="11">
                    <c:v>Syntax</c:v>
                  </c:pt>
                  <c:pt idx="12">
                    <c:v>Brief</c:v>
                  </c:pt>
                  <c:pt idx="13">
                    <c:v>Merkmale der
Kontaktform</c:v>
                  </c:pt>
                  <c:pt idx="14">
                    <c:v>Kohärenz</c:v>
                  </c:pt>
                  <c:pt idx="15">
                    <c:v>Bedeutungs-
beziehungen</c:v>
                  </c:pt>
                  <c:pt idx="16">
                    <c:v>Bedeutungs-
beziehungen</c:v>
                  </c:pt>
                  <c:pt idx="17">
                    <c:v>Bedeutungs-
beziehungen</c:v>
                  </c:pt>
                  <c:pt idx="18">
                    <c:v>Wortbildung -
Präfix</c:v>
                  </c:pt>
                  <c:pt idx="19">
                    <c:v>Wortbildung -
Bestimmungswort</c:v>
                  </c:pt>
                  <c:pt idx="20">
                    <c:v>Satzglieder</c:v>
                  </c:pt>
                  <c:pt idx="21">
                    <c:v>Satzgliedteile</c:v>
                  </c:pt>
                  <c:pt idx="22">
                    <c:v>Wortarten</c:v>
                  </c:pt>
                  <c:pt idx="23">
                    <c:v>Rechtschreib-
strategien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2.1</c:v>
                  </c:pt>
                  <c:pt idx="3">
                    <c:v>2.2</c:v>
                  </c:pt>
                  <c:pt idx="4">
                    <c:v>2.3</c:v>
                  </c:pt>
                  <c:pt idx="5">
                    <c:v>3.1</c:v>
                  </c:pt>
                  <c:pt idx="6">
                    <c:v>3.2</c:v>
                  </c:pt>
                  <c:pt idx="7">
                    <c:v>1</c:v>
                  </c:pt>
                  <c:pt idx="8">
                    <c:v>2.1</c:v>
                  </c:pt>
                  <c:pt idx="9">
                    <c:v>2.1</c:v>
                  </c:pt>
                  <c:pt idx="10">
                    <c:v>2.2</c:v>
                  </c:pt>
                  <c:pt idx="11">
                    <c:v>2.2</c:v>
                  </c:pt>
                  <c:pt idx="12">
                    <c:v>3</c:v>
                  </c:pt>
                  <c:pt idx="13">
                    <c:v>3</c:v>
                  </c:pt>
                  <c:pt idx="14">
                    <c:v>3</c:v>
                  </c:pt>
                  <c:pt idx="15">
                    <c:v>4.1</c:v>
                  </c:pt>
                  <c:pt idx="16">
                    <c:v>4.2</c:v>
                  </c:pt>
                  <c:pt idx="17">
                    <c:v>4.3</c:v>
                  </c:pt>
                  <c:pt idx="18">
                    <c:v>5.1</c:v>
                  </c:pt>
                  <c:pt idx="19">
                    <c:v>5.2</c:v>
                  </c:pt>
                  <c:pt idx="20">
                    <c:v>6.1</c:v>
                  </c:pt>
                  <c:pt idx="21">
                    <c:v>6.2</c:v>
                  </c:pt>
                  <c:pt idx="22">
                    <c:v>6.3</c:v>
                  </c:pt>
                  <c:pt idx="23">
                    <c:v>7</c:v>
                  </c:pt>
                </c:lvl>
                <c:lvl>
                  <c:pt idx="0">
                    <c:v>Teil A</c:v>
                  </c:pt>
                  <c:pt idx="7">
                    <c:v>Teil B</c:v>
                  </c:pt>
                </c:lvl>
              </c:multiLvlStrCache>
            </c:multiLvlStrRef>
          </c:cat>
          <c:val>
            <c:numRef>
              <c:f>Daten_K!$E$25:$AB$25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286080"/>
        <c:axId val="146287616"/>
      </c:barChart>
      <c:catAx>
        <c:axId val="146286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de-DE"/>
          </a:p>
        </c:txPr>
        <c:crossAx val="146287616"/>
        <c:crosses val="autoZero"/>
        <c:auto val="1"/>
        <c:lblAlgn val="ctr"/>
        <c:lblOffset val="100"/>
        <c:noMultiLvlLbl val="0"/>
      </c:catAx>
      <c:valAx>
        <c:axId val="1462876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7.1377587437544609E-3"/>
              <c:y val="0.1771446657403118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4628608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Daten_S!$E$56:$G$56</c:f>
              <c:strCache>
                <c:ptCount val="3"/>
                <c:pt idx="0">
                  <c:v>[…] verstehend
zuhören</c:v>
                </c:pt>
                <c:pt idx="1">
                  <c:v>Einen Schreibprozess
planvoll gestalten</c:v>
                </c:pt>
                <c:pt idx="2">
                  <c:v>Zentrale Schreibformen
kennen und
sachgerecht nutzen</c:v>
                </c:pt>
              </c:strCache>
            </c:strRef>
          </c:cat>
          <c:val>
            <c:numRef>
              <c:f>Daten_S!$E$57:$G$57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57888"/>
        <c:axId val="146767872"/>
      </c:barChart>
      <c:catAx>
        <c:axId val="1467578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46767872"/>
        <c:crosses val="autoZero"/>
        <c:auto val="1"/>
        <c:lblAlgn val="ctr"/>
        <c:lblOffset val="100"/>
        <c:noMultiLvlLbl val="0"/>
      </c:catAx>
      <c:valAx>
        <c:axId val="14676787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4675788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28794753369006"/>
          <c:y val="0.11804909680407596"/>
          <c:w val="0.79970430052832542"/>
          <c:h val="0.72851284048857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-540000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Daten_K!$E$32:$G$32</c:f>
              <c:strCache>
                <c:ptCount val="3"/>
                <c:pt idx="0">
                  <c:v>AFB I</c:v>
                </c:pt>
                <c:pt idx="1">
                  <c:v>AFB II</c:v>
                </c:pt>
                <c:pt idx="2">
                  <c:v>AFB III</c:v>
                </c:pt>
              </c:strCache>
            </c:strRef>
          </c:cat>
          <c:val>
            <c:numRef>
              <c:f>Daten_K!$E$33:$G$33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46317696"/>
        <c:axId val="146319232"/>
      </c:barChart>
      <c:catAx>
        <c:axId val="146317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46319232"/>
        <c:crosses val="autoZero"/>
        <c:auto val="1"/>
        <c:lblAlgn val="ctr"/>
        <c:lblOffset val="100"/>
        <c:noMultiLvlLbl val="0"/>
      </c:catAx>
      <c:valAx>
        <c:axId val="14631923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7.1377587437544609E-3"/>
              <c:y val="0.1771446657403118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4631769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Daten_K!$E$40:$F$40</c:f>
              <c:strCache>
                <c:ptCount val="2"/>
                <c:pt idx="0">
                  <c:v>Grammatische Mittel
kennen und
funktional verwenden</c:v>
                </c:pt>
                <c:pt idx="1">
                  <c:v>Lexikalische Einheiten
kennen und
funktional verwenden</c:v>
                </c:pt>
              </c:strCache>
            </c:strRef>
          </c:cat>
          <c:val>
            <c:numRef>
              <c:f>Daten_K!$E$41:$F$41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146544896"/>
        <c:axId val="146579456"/>
      </c:barChart>
      <c:catAx>
        <c:axId val="146544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46579456"/>
        <c:crosses val="autoZero"/>
        <c:auto val="1"/>
        <c:lblAlgn val="ctr"/>
        <c:lblOffset val="100"/>
        <c:noMultiLvlLbl val="0"/>
      </c:catAx>
      <c:valAx>
        <c:axId val="14657945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4654489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Daten_K!$E$48:$G$48</c:f>
              <c:strCache>
                <c:ptCount val="3"/>
                <c:pt idx="0">
                  <c:v>Lesetechniken und
Lesestrategien
kennen und nutzen</c:v>
                </c:pt>
                <c:pt idx="1">
                  <c:v>Literarische Texte 
lesen und 
verstehen</c:v>
                </c:pt>
                <c:pt idx="2">
                  <c:v>Medien
verstehen
und nutzen</c:v>
                </c:pt>
              </c:strCache>
            </c:strRef>
          </c:cat>
          <c:val>
            <c:numRef>
              <c:f>Daten_K!$E$49:$G$49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96224"/>
        <c:axId val="146597760"/>
      </c:barChart>
      <c:catAx>
        <c:axId val="146596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46597760"/>
        <c:crosses val="autoZero"/>
        <c:auto val="1"/>
        <c:lblAlgn val="ctr"/>
        <c:lblOffset val="100"/>
        <c:noMultiLvlLbl val="0"/>
      </c:catAx>
      <c:valAx>
        <c:axId val="14659776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4659622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Daten_K!$E$56:$G$56</c:f>
              <c:strCache>
                <c:ptCount val="3"/>
                <c:pt idx="0">
                  <c:v>[…] verstehend
zuhören</c:v>
                </c:pt>
                <c:pt idx="1">
                  <c:v>Einen Schreibprozess
planvoll gestalten</c:v>
                </c:pt>
                <c:pt idx="2">
                  <c:v>Zentrale Schreibformen
kennen und
sachgerecht nutzen</c:v>
                </c:pt>
              </c:strCache>
            </c:strRef>
          </c:cat>
          <c:val>
            <c:numRef>
              <c:f>Daten_K!$E$57:$G$57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71328"/>
        <c:axId val="163185408"/>
      </c:barChart>
      <c:catAx>
        <c:axId val="163171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63185408"/>
        <c:crosses val="autoZero"/>
        <c:auto val="1"/>
        <c:lblAlgn val="ctr"/>
        <c:lblOffset val="100"/>
        <c:noMultiLvlLbl val="0"/>
      </c:catAx>
      <c:valAx>
        <c:axId val="16318540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6317132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Daten_K!$E$20</c:f>
          <c:strCache>
            <c:ptCount val="1"/>
            <c:pt idx="0">
              <c:v>Erfüllung in den Aufgaben</c:v>
            </c:pt>
          </c:strCache>
        </c:strRef>
      </c:tx>
      <c:layout>
        <c:manualLayout>
          <c:xMode val="edge"/>
          <c:yMode val="edge"/>
          <c:x val="0.39656668184142935"/>
          <c:y val="1.1764705882352941E-2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4719294991766286E-2"/>
          <c:y val="0.11804909680407596"/>
          <c:w val="0.90957763577197392"/>
          <c:h val="0.516538704616597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-540000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Daten_S!$E$22:$AB$24</c:f>
              <c:multiLvlStrCache>
                <c:ptCount val="24"/>
                <c:lvl>
                  <c:pt idx="0">
                    <c:v>Beliebtheit
der Region</c:v>
                  </c:pt>
                  <c:pt idx="1">
                    <c:v>Struktur</c:v>
                  </c:pt>
                  <c:pt idx="2">
                    <c:v>Handschrift</c:v>
                  </c:pt>
                  <c:pt idx="3">
                    <c:v>Amt</c:v>
                  </c:pt>
                  <c:pt idx="4">
                    <c:v>Bedeutung</c:v>
                  </c:pt>
                  <c:pt idx="5">
                    <c:v>Textsorte</c:v>
                  </c:pt>
                  <c:pt idx="6">
                    <c:v>Begründung</c:v>
                  </c:pt>
                  <c:pt idx="7">
                    <c:v>Art der Sage</c:v>
                  </c:pt>
                  <c:pt idx="8">
                    <c:v>Bischofssitz</c:v>
                  </c:pt>
                  <c:pt idx="9">
                    <c:v>Syntax</c:v>
                  </c:pt>
                  <c:pt idx="10">
                    <c:v>Erinnerung</c:v>
                  </c:pt>
                  <c:pt idx="11">
                    <c:v>Syntax</c:v>
                  </c:pt>
                  <c:pt idx="12">
                    <c:v>Brief</c:v>
                  </c:pt>
                  <c:pt idx="13">
                    <c:v>Merkmale der
Kontaktform</c:v>
                  </c:pt>
                  <c:pt idx="14">
                    <c:v>Kohärenz</c:v>
                  </c:pt>
                  <c:pt idx="15">
                    <c:v>Bedeutungs-
beziehungen</c:v>
                  </c:pt>
                  <c:pt idx="16">
                    <c:v>Bedeutungs-
beziehungen</c:v>
                  </c:pt>
                  <c:pt idx="17">
                    <c:v>Bedeutungs-
beziehungen</c:v>
                  </c:pt>
                  <c:pt idx="18">
                    <c:v>Wortbildung -
Präfix</c:v>
                  </c:pt>
                  <c:pt idx="19">
                    <c:v>Wortbildung -
Bestimmungswort</c:v>
                  </c:pt>
                  <c:pt idx="20">
                    <c:v>Satzglieder</c:v>
                  </c:pt>
                  <c:pt idx="21">
                    <c:v>Satzgliedteile</c:v>
                  </c:pt>
                  <c:pt idx="22">
                    <c:v>Wortarten</c:v>
                  </c:pt>
                  <c:pt idx="23">
                    <c:v>Rechtschreib-
strategien</c:v>
                  </c:pt>
                </c:lvl>
                <c:lvl>
                  <c:pt idx="0">
                    <c:v>1</c:v>
                  </c:pt>
                  <c:pt idx="1">
                    <c:v>1</c:v>
                  </c:pt>
                  <c:pt idx="2">
                    <c:v>2.1</c:v>
                  </c:pt>
                  <c:pt idx="3">
                    <c:v>2.2</c:v>
                  </c:pt>
                  <c:pt idx="4">
                    <c:v>2.3</c:v>
                  </c:pt>
                  <c:pt idx="5">
                    <c:v>3.1</c:v>
                  </c:pt>
                  <c:pt idx="6">
                    <c:v>3.2</c:v>
                  </c:pt>
                  <c:pt idx="7">
                    <c:v>1</c:v>
                  </c:pt>
                  <c:pt idx="8">
                    <c:v>2.1</c:v>
                  </c:pt>
                  <c:pt idx="9">
                    <c:v>2.1</c:v>
                  </c:pt>
                  <c:pt idx="10">
                    <c:v>2.2</c:v>
                  </c:pt>
                  <c:pt idx="11">
                    <c:v>2.2</c:v>
                  </c:pt>
                  <c:pt idx="12">
                    <c:v>3</c:v>
                  </c:pt>
                  <c:pt idx="13">
                    <c:v>3</c:v>
                  </c:pt>
                  <c:pt idx="14">
                    <c:v>3</c:v>
                  </c:pt>
                  <c:pt idx="15">
                    <c:v>4.1</c:v>
                  </c:pt>
                  <c:pt idx="16">
                    <c:v>4.2</c:v>
                  </c:pt>
                  <c:pt idx="17">
                    <c:v>4.3</c:v>
                  </c:pt>
                  <c:pt idx="18">
                    <c:v>5.1</c:v>
                  </c:pt>
                  <c:pt idx="19">
                    <c:v>5.2</c:v>
                  </c:pt>
                  <c:pt idx="20">
                    <c:v>6.1</c:v>
                  </c:pt>
                  <c:pt idx="21">
                    <c:v>6.2</c:v>
                  </c:pt>
                  <c:pt idx="22">
                    <c:v>6.3</c:v>
                  </c:pt>
                  <c:pt idx="23">
                    <c:v>7</c:v>
                  </c:pt>
                </c:lvl>
                <c:lvl>
                  <c:pt idx="0">
                    <c:v>Teil A</c:v>
                  </c:pt>
                  <c:pt idx="7">
                    <c:v>Teil B</c:v>
                  </c:pt>
                </c:lvl>
              </c:multiLvlStrCache>
            </c:multiLvlStrRef>
          </c:cat>
          <c:val>
            <c:numRef>
              <c:f>Daten_S!$E$25:$AB$25</c:f>
              <c:numCache>
                <c:formatCode>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320192"/>
        <c:axId val="145326080"/>
      </c:barChart>
      <c:catAx>
        <c:axId val="145320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de-DE"/>
          </a:p>
        </c:txPr>
        <c:crossAx val="145326080"/>
        <c:crosses val="autoZero"/>
        <c:auto val="1"/>
        <c:lblAlgn val="ctr"/>
        <c:lblOffset val="100"/>
        <c:noMultiLvlLbl val="0"/>
      </c:catAx>
      <c:valAx>
        <c:axId val="1453260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7.1377587437544609E-3"/>
              <c:y val="0.1771446657403118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4532019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28794753369006"/>
          <c:y val="0.11804909680407596"/>
          <c:w val="0.79970430052832542"/>
          <c:h val="0.72851284048857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3300"/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-540000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Daten_S!$E$32:$G$32</c:f>
              <c:strCache>
                <c:ptCount val="3"/>
                <c:pt idx="0">
                  <c:v>AFB I</c:v>
                </c:pt>
                <c:pt idx="1">
                  <c:v>AFB II</c:v>
                </c:pt>
                <c:pt idx="2">
                  <c:v>AFB III</c:v>
                </c:pt>
              </c:strCache>
            </c:strRef>
          </c:cat>
          <c:val>
            <c:numRef>
              <c:f>Daten_S!$E$33:$G$33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63431552"/>
        <c:axId val="163433088"/>
      </c:barChart>
      <c:catAx>
        <c:axId val="163431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63433088"/>
        <c:crosses val="autoZero"/>
        <c:auto val="1"/>
        <c:lblAlgn val="ctr"/>
        <c:lblOffset val="100"/>
        <c:noMultiLvlLbl val="0"/>
      </c:catAx>
      <c:valAx>
        <c:axId val="16343308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7.1377587437544609E-3"/>
              <c:y val="0.1771446657403118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6343155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Daten_S!$E$40:$F$40</c:f>
              <c:strCache>
                <c:ptCount val="2"/>
                <c:pt idx="0">
                  <c:v>Grammatische Mittel
kennen und
funktional verwenden</c:v>
                </c:pt>
                <c:pt idx="1">
                  <c:v>Lexikalische Einheiten
kennen und
funktional verwenden</c:v>
                </c:pt>
              </c:strCache>
            </c:strRef>
          </c:cat>
          <c:val>
            <c:numRef>
              <c:f>Daten_S!$E$41:$F$41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145382400"/>
        <c:axId val="145384192"/>
      </c:barChart>
      <c:catAx>
        <c:axId val="145382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45384192"/>
        <c:crosses val="autoZero"/>
        <c:auto val="1"/>
        <c:lblAlgn val="ctr"/>
        <c:lblOffset val="100"/>
        <c:noMultiLvlLbl val="0"/>
      </c:catAx>
      <c:valAx>
        <c:axId val="14538419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4538240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02317049078541"/>
          <c:y val="0.19910433070866143"/>
          <c:w val="0.85353134084045945"/>
          <c:h val="0.57225065616797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Daten_S!$E$48:$G$48</c:f>
              <c:strCache>
                <c:ptCount val="3"/>
                <c:pt idx="0">
                  <c:v>Lesetechniken und
Lesestrategien
kennen und nutzen</c:v>
                </c:pt>
                <c:pt idx="1">
                  <c:v>Literarische Texte 
lesen und 
verstehen</c:v>
                </c:pt>
                <c:pt idx="2">
                  <c:v>Medien
verstehen
und nutzen</c:v>
                </c:pt>
              </c:strCache>
            </c:strRef>
          </c:cat>
          <c:val>
            <c:numRef>
              <c:f>Daten_S!$E$49:$G$49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35488"/>
        <c:axId val="146737024"/>
      </c:barChart>
      <c:catAx>
        <c:axId val="146735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46737024"/>
        <c:crosses val="autoZero"/>
        <c:auto val="1"/>
        <c:lblAlgn val="ctr"/>
        <c:lblOffset val="100"/>
        <c:noMultiLvlLbl val="0"/>
      </c:catAx>
      <c:valAx>
        <c:axId val="14673702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Erfüllungsprozente</a:t>
                </a:r>
              </a:p>
            </c:rich>
          </c:tx>
          <c:layout>
            <c:manualLayout>
              <c:xMode val="edge"/>
              <c:yMode val="edge"/>
              <c:x val="1.4029859170829452E-3"/>
              <c:y val="0.2854780183727034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4673548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12</xdr:col>
      <xdr:colOff>676275</xdr:colOff>
      <xdr:row>19</xdr:row>
      <xdr:rowOff>38100</xdr:rowOff>
    </xdr:to>
    <xdr:graphicFrame macro="">
      <xdr:nvGraphicFramePr>
        <xdr:cNvPr id="4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99807</xdr:rowOff>
    </xdr:from>
    <xdr:to>
      <xdr:col>5</xdr:col>
      <xdr:colOff>369817</xdr:colOff>
      <xdr:row>30</xdr:row>
      <xdr:rowOff>372718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348325</xdr:colOff>
      <xdr:row>32</xdr:row>
      <xdr:rowOff>107676</xdr:rowOff>
    </xdr:from>
    <xdr:to>
      <xdr:col>12</xdr:col>
      <xdr:colOff>694597</xdr:colOff>
      <xdr:row>50</xdr:row>
      <xdr:rowOff>182219</xdr:rowOff>
    </xdr:to>
    <xdr:graphicFrame macro="">
      <xdr:nvGraphicFramePr>
        <xdr:cNvPr id="7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51</xdr:row>
      <xdr:rowOff>149403</xdr:rowOff>
    </xdr:from>
    <xdr:to>
      <xdr:col>6</xdr:col>
      <xdr:colOff>214578</xdr:colOff>
      <xdr:row>67</xdr:row>
      <xdr:rowOff>146776</xdr:rowOff>
    </xdr:to>
    <xdr:graphicFrame macro="">
      <xdr:nvGraphicFramePr>
        <xdr:cNvPr id="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352753</xdr:colOff>
      <xdr:row>51</xdr:row>
      <xdr:rowOff>149403</xdr:rowOff>
    </xdr:from>
    <xdr:to>
      <xdr:col>12</xdr:col>
      <xdr:colOff>694597</xdr:colOff>
      <xdr:row>67</xdr:row>
      <xdr:rowOff>149403</xdr:rowOff>
    </xdr:to>
    <xdr:graphicFrame macro="">
      <xdr:nvGraphicFramePr>
        <xdr:cNvPr id="10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0.11828</cdr:x>
      <cdr:y>0</cdr:y>
    </cdr:from>
    <cdr:to>
      <cdr:x>0.9957</cdr:x>
      <cdr:y>0.1875</cdr:y>
    </cdr:to>
    <cdr:sp macro="" textlink="Daten_K!$E$55">
      <cdr:nvSpPr>
        <cdr:cNvPr id="2" name="Textfeld 1"/>
        <cdr:cNvSpPr txBox="1"/>
      </cdr:nvSpPr>
      <cdr:spPr>
        <a:xfrm xmlns:a="http://schemas.openxmlformats.org/drawingml/2006/main">
          <a:off x="523875" y="0"/>
          <a:ext cx="38862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52267F3-E0B2-401A-BD0E-CF7DCA41D858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Sprechen, zuhören und schreiben</a:t>
          </a:fld>
          <a:endParaRPr lang="de-DE" sz="14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8</xdr:col>
          <xdr:colOff>781050</xdr:colOff>
          <xdr:row>52</xdr:row>
          <xdr:rowOff>38100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0.09861</cdr:y>
    </cdr:to>
    <cdr:sp macro="" textlink="Daten_K!$E$31">
      <cdr:nvSpPr>
        <cdr:cNvPr id="2" name="Textfeld 1"/>
        <cdr:cNvSpPr txBox="1"/>
      </cdr:nvSpPr>
      <cdr:spPr>
        <a:xfrm xmlns:a="http://schemas.openxmlformats.org/drawingml/2006/main">
          <a:off x="0" y="0"/>
          <a:ext cx="3931339" cy="265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fld id="{B80ECE0E-C854-4256-B4B1-0AF81FFE1777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Teil B in den Anforderungsbereichen</a:t>
          </a:fld>
          <a:endParaRPr lang="de-DE" sz="14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0.11459</cdr:x>
      <cdr:y>0</cdr:y>
    </cdr:from>
    <cdr:to>
      <cdr:x>0.99201</cdr:x>
      <cdr:y>0.1875</cdr:y>
    </cdr:to>
    <cdr:sp macro="" textlink="Daten_K!$E$39">
      <cdr:nvSpPr>
        <cdr:cNvPr id="2" name="Textfeld 1"/>
        <cdr:cNvSpPr txBox="1"/>
      </cdr:nvSpPr>
      <cdr:spPr>
        <a:xfrm xmlns:a="http://schemas.openxmlformats.org/drawingml/2006/main">
          <a:off x="514225" y="0"/>
          <a:ext cx="3937489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60F45EF1-DDC3-4247-849E-29C024AEDD61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Sprache und Sprachgebrauch untersuchen</a:t>
          </a:fld>
          <a:endParaRPr lang="de-DE" sz="14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0.11828</cdr:x>
      <cdr:y>0</cdr:y>
    </cdr:from>
    <cdr:to>
      <cdr:x>0.9957</cdr:x>
      <cdr:y>0.1875</cdr:y>
    </cdr:to>
    <cdr:sp macro="" textlink="Daten_K!$E$47">
      <cdr:nvSpPr>
        <cdr:cNvPr id="2" name="Textfeld 1"/>
        <cdr:cNvSpPr txBox="1"/>
      </cdr:nvSpPr>
      <cdr:spPr>
        <a:xfrm xmlns:a="http://schemas.openxmlformats.org/drawingml/2006/main">
          <a:off x="523875" y="0"/>
          <a:ext cx="38862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4EFF94FC-3476-469D-B472-F5313BF3D175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Lesen - mit Texten und Medien umgehen</a:t>
          </a:fld>
          <a:endParaRPr lang="de-DE" sz="14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0.11828</cdr:x>
      <cdr:y>0</cdr:y>
    </cdr:from>
    <cdr:to>
      <cdr:x>0.9957</cdr:x>
      <cdr:y>0.1875</cdr:y>
    </cdr:to>
    <cdr:sp macro="" textlink="Daten_K!$E$55">
      <cdr:nvSpPr>
        <cdr:cNvPr id="2" name="Textfeld 1"/>
        <cdr:cNvSpPr txBox="1"/>
      </cdr:nvSpPr>
      <cdr:spPr>
        <a:xfrm xmlns:a="http://schemas.openxmlformats.org/drawingml/2006/main">
          <a:off x="523875" y="0"/>
          <a:ext cx="38862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52267F3-E0B2-401A-BD0E-CF7DCA41D858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Sprechen, zuhören und schreiben</a:t>
          </a:fld>
          <a:endParaRPr lang="de-DE" sz="14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12</xdr:col>
      <xdr:colOff>676275</xdr:colOff>
      <xdr:row>19</xdr:row>
      <xdr:rowOff>38100</xdr:rowOff>
    </xdr:to>
    <xdr:graphicFrame macro="">
      <xdr:nvGraphicFramePr>
        <xdr:cNvPr id="2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99807</xdr:rowOff>
    </xdr:from>
    <xdr:to>
      <xdr:col>5</xdr:col>
      <xdr:colOff>369817</xdr:colOff>
      <xdr:row>30</xdr:row>
      <xdr:rowOff>372718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348325</xdr:colOff>
      <xdr:row>33</xdr:row>
      <xdr:rowOff>57980</xdr:rowOff>
    </xdr:from>
    <xdr:to>
      <xdr:col>12</xdr:col>
      <xdr:colOff>694597</xdr:colOff>
      <xdr:row>49</xdr:row>
      <xdr:rowOff>138458</xdr:rowOff>
    </xdr:to>
    <xdr:graphicFrame macro="">
      <xdr:nvGraphicFramePr>
        <xdr:cNvPr id="4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51</xdr:row>
      <xdr:rowOff>149403</xdr:rowOff>
    </xdr:from>
    <xdr:to>
      <xdr:col>6</xdr:col>
      <xdr:colOff>214578</xdr:colOff>
      <xdr:row>66</xdr:row>
      <xdr:rowOff>171903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352753</xdr:colOff>
      <xdr:row>51</xdr:row>
      <xdr:rowOff>149403</xdr:rowOff>
    </xdr:from>
    <xdr:to>
      <xdr:col>12</xdr:col>
      <xdr:colOff>694597</xdr:colOff>
      <xdr:row>66</xdr:row>
      <xdr:rowOff>171903</xdr:rowOff>
    </xdr:to>
    <xdr:graphicFrame macro="">
      <xdr:nvGraphicFramePr>
        <xdr:cNvPr id="6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0.09861</cdr:y>
    </cdr:to>
    <cdr:sp macro="" textlink="Daten_K!$E$31">
      <cdr:nvSpPr>
        <cdr:cNvPr id="2" name="Textfeld 1"/>
        <cdr:cNvSpPr txBox="1"/>
      </cdr:nvSpPr>
      <cdr:spPr>
        <a:xfrm xmlns:a="http://schemas.openxmlformats.org/drawingml/2006/main">
          <a:off x="0" y="0"/>
          <a:ext cx="3931339" cy="265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fld id="{B80ECE0E-C854-4256-B4B1-0AF81FFE1777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Teil B in den Anforderungsbereichen</a:t>
          </a:fld>
          <a:endParaRPr lang="de-DE" sz="14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0.11459</cdr:x>
      <cdr:y>0</cdr:y>
    </cdr:from>
    <cdr:to>
      <cdr:x>0.99201</cdr:x>
      <cdr:y>0.1875</cdr:y>
    </cdr:to>
    <cdr:sp macro="" textlink="Daten_K!$E$39">
      <cdr:nvSpPr>
        <cdr:cNvPr id="2" name="Textfeld 1"/>
        <cdr:cNvSpPr txBox="1"/>
      </cdr:nvSpPr>
      <cdr:spPr>
        <a:xfrm xmlns:a="http://schemas.openxmlformats.org/drawingml/2006/main">
          <a:off x="514225" y="0"/>
          <a:ext cx="3937489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60F45EF1-DDC3-4247-849E-29C024AEDD61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Sprache und Sprachgebrauch untersuchen</a:t>
          </a:fld>
          <a:endParaRPr lang="de-DE" sz="1400" b="1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0.11828</cdr:x>
      <cdr:y>0</cdr:y>
    </cdr:from>
    <cdr:to>
      <cdr:x>0.9957</cdr:x>
      <cdr:y>0.1875</cdr:y>
    </cdr:to>
    <cdr:sp macro="" textlink="Daten_K!$E$47">
      <cdr:nvSpPr>
        <cdr:cNvPr id="2" name="Textfeld 1"/>
        <cdr:cNvSpPr txBox="1"/>
      </cdr:nvSpPr>
      <cdr:spPr>
        <a:xfrm xmlns:a="http://schemas.openxmlformats.org/drawingml/2006/main">
          <a:off x="523875" y="0"/>
          <a:ext cx="38862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4EFF94FC-3476-469D-B472-F5313BF3D175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 algn="ctr"/>
            <a:t>Erfüllung im Kompetenzbereich
Lesen - mit Texten und Medien umgehen</a:t>
          </a:fld>
          <a:endParaRPr lang="de-DE" sz="1400" b="1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C000"/>
  </sheetPr>
  <dimension ref="A1:AG44"/>
  <sheetViews>
    <sheetView showGridLines="0" zoomScale="115" zoomScaleNormal="115" workbookViewId="0">
      <selection activeCell="G6" sqref="G6"/>
    </sheetView>
  </sheetViews>
  <sheetFormatPr baseColWidth="10" defaultRowHeight="15" x14ac:dyDescent="0.25"/>
  <cols>
    <col min="1" max="1" width="3.28515625" style="9" customWidth="1"/>
    <col min="2" max="4" width="6.28515625" style="9" customWidth="1"/>
    <col min="5" max="5" width="3.28515625" style="9" customWidth="1"/>
    <col min="6" max="6" width="4.85546875" style="9" hidden="1" customWidth="1"/>
    <col min="7" max="32" width="4.5703125" style="9" customWidth="1"/>
    <col min="33" max="33" width="2.140625" style="9" customWidth="1"/>
    <col min="34" max="93" width="4.140625" style="9" customWidth="1"/>
    <col min="94" max="16384" width="11.42578125" style="9"/>
  </cols>
  <sheetData>
    <row r="1" spans="1:33" ht="15.75" thickBot="1" x14ac:dyDescent="0.3">
      <c r="A1" s="6" t="s">
        <v>18</v>
      </c>
      <c r="B1" s="6"/>
      <c r="C1" s="6"/>
      <c r="D1" s="6"/>
    </row>
    <row r="2" spans="1:33" ht="16.5" thickBot="1" x14ac:dyDescent="0.3">
      <c r="G2" s="248" t="s">
        <v>13</v>
      </c>
      <c r="H2" s="248"/>
      <c r="I2" s="246"/>
      <c r="J2" s="247"/>
      <c r="O2" s="80" t="s">
        <v>14</v>
      </c>
      <c r="P2" s="81" t="str">
        <f>IF(COUNT(AF9:AF38)=0,"",COUNT(AF9:AF38))</f>
        <v/>
      </c>
    </row>
    <row r="3" spans="1:33" ht="6" customHeight="1" x14ac:dyDescent="0.25">
      <c r="G3" s="86"/>
      <c r="H3" s="86"/>
      <c r="I3" s="82"/>
      <c r="J3" s="82"/>
      <c r="O3" s="80"/>
      <c r="P3" s="81"/>
    </row>
    <row r="4" spans="1:33" ht="14.25" customHeight="1" x14ac:dyDescent="0.25">
      <c r="A4" s="104"/>
      <c r="B4" s="227" t="s">
        <v>3</v>
      </c>
      <c r="C4" s="228"/>
      <c r="D4" s="228"/>
      <c r="E4" s="132"/>
      <c r="F4" s="124"/>
      <c r="G4" s="238" t="s">
        <v>38</v>
      </c>
      <c r="H4" s="239"/>
      <c r="I4" s="239"/>
      <c r="J4" s="239"/>
      <c r="K4" s="239"/>
      <c r="L4" s="239"/>
      <c r="M4" s="240"/>
      <c r="N4" s="238" t="s">
        <v>37</v>
      </c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40"/>
      <c r="AE4" s="135"/>
      <c r="AF4" s="136"/>
    </row>
    <row r="5" spans="1:33" ht="11.25" customHeight="1" x14ac:dyDescent="0.25">
      <c r="A5" s="104"/>
      <c r="B5" s="125" t="s">
        <v>4</v>
      </c>
      <c r="C5" s="126" t="s">
        <v>5</v>
      </c>
      <c r="D5" s="185" t="s">
        <v>6</v>
      </c>
      <c r="E5" s="133"/>
      <c r="F5" s="124"/>
      <c r="G5" s="197" t="s">
        <v>151</v>
      </c>
      <c r="H5" s="129" t="s">
        <v>151</v>
      </c>
      <c r="I5" s="206" t="s">
        <v>160</v>
      </c>
      <c r="J5" s="127" t="s">
        <v>161</v>
      </c>
      <c r="K5" s="128" t="s">
        <v>162</v>
      </c>
      <c r="L5" s="207" t="s">
        <v>163</v>
      </c>
      <c r="M5" s="129" t="s">
        <v>164</v>
      </c>
      <c r="N5" s="208" t="s">
        <v>151</v>
      </c>
      <c r="O5" s="207" t="s">
        <v>160</v>
      </c>
      <c r="P5" s="131" t="s">
        <v>160</v>
      </c>
      <c r="Q5" s="131" t="s">
        <v>161</v>
      </c>
      <c r="R5" s="129" t="s">
        <v>161</v>
      </c>
      <c r="S5" s="213" t="s">
        <v>41</v>
      </c>
      <c r="T5" s="131" t="s">
        <v>41</v>
      </c>
      <c r="U5" s="214" t="s">
        <v>41</v>
      </c>
      <c r="V5" s="206" t="s">
        <v>165</v>
      </c>
      <c r="W5" s="127" t="s">
        <v>166</v>
      </c>
      <c r="X5" s="128" t="s">
        <v>167</v>
      </c>
      <c r="Y5" s="206" t="s">
        <v>42</v>
      </c>
      <c r="Z5" s="128" t="s">
        <v>43</v>
      </c>
      <c r="AA5" s="207" t="s">
        <v>44</v>
      </c>
      <c r="AB5" s="131" t="s">
        <v>45</v>
      </c>
      <c r="AC5" s="129" t="s">
        <v>46</v>
      </c>
      <c r="AD5" s="130" t="s">
        <v>168</v>
      </c>
      <c r="AE5" s="241" t="s">
        <v>48</v>
      </c>
      <c r="AF5" s="242" t="s">
        <v>2</v>
      </c>
    </row>
    <row r="6" spans="1:33" ht="62.25" customHeight="1" x14ac:dyDescent="0.25">
      <c r="A6" s="245" t="str">
        <f>"Zentrale Klassenarbeit"&amp;CHAR(10)&amp;"SJG 6 · Deutsch 2018"&amp;CHAR(10)&amp;"- Gymnasium -"&amp;CHAR(10)&amp;"Klasse "&amp;I2</f>
        <v xml:space="preserve">Zentrale Klassenarbeit
SJG 6 · Deutsch 2018
- Gymnasium -
Klasse </v>
      </c>
      <c r="B6" s="245"/>
      <c r="C6" s="245"/>
      <c r="D6" s="245"/>
      <c r="E6" s="245"/>
      <c r="F6" s="245"/>
      <c r="G6" s="103" t="s">
        <v>180</v>
      </c>
      <c r="H6" s="102" t="s">
        <v>152</v>
      </c>
      <c r="I6" s="103" t="s">
        <v>169</v>
      </c>
      <c r="J6" s="106" t="s">
        <v>170</v>
      </c>
      <c r="K6" s="102" t="s">
        <v>171</v>
      </c>
      <c r="L6" s="103" t="s">
        <v>153</v>
      </c>
      <c r="M6" s="102" t="s">
        <v>172</v>
      </c>
      <c r="N6" s="209" t="s">
        <v>173</v>
      </c>
      <c r="O6" s="103" t="s">
        <v>174</v>
      </c>
      <c r="P6" s="106" t="s">
        <v>39</v>
      </c>
      <c r="Q6" s="106" t="s">
        <v>175</v>
      </c>
      <c r="R6" s="102" t="s">
        <v>39</v>
      </c>
      <c r="S6" s="103" t="s">
        <v>176</v>
      </c>
      <c r="T6" s="106" t="s">
        <v>181</v>
      </c>
      <c r="U6" s="102" t="s">
        <v>177</v>
      </c>
      <c r="V6" s="103" t="s">
        <v>47</v>
      </c>
      <c r="W6" s="106" t="s">
        <v>47</v>
      </c>
      <c r="X6" s="102" t="s">
        <v>47</v>
      </c>
      <c r="Y6" s="103" t="s">
        <v>182</v>
      </c>
      <c r="Z6" s="102" t="s">
        <v>155</v>
      </c>
      <c r="AA6" s="103" t="s">
        <v>40</v>
      </c>
      <c r="AB6" s="106" t="s">
        <v>178</v>
      </c>
      <c r="AC6" s="102" t="s">
        <v>179</v>
      </c>
      <c r="AD6" s="107" t="s">
        <v>154</v>
      </c>
      <c r="AE6" s="241"/>
      <c r="AF6" s="242"/>
    </row>
    <row r="7" spans="1:33" s="83" customFormat="1" ht="12.95" customHeight="1" x14ac:dyDescent="0.2">
      <c r="A7" s="245"/>
      <c r="B7" s="245"/>
      <c r="C7" s="245"/>
      <c r="D7" s="245"/>
      <c r="E7" s="245"/>
      <c r="F7" s="245"/>
      <c r="G7" s="200" t="s">
        <v>9</v>
      </c>
      <c r="H7" s="202"/>
      <c r="I7" s="200"/>
      <c r="J7" s="201"/>
      <c r="K7" s="202"/>
      <c r="L7" s="200"/>
      <c r="M7" s="202"/>
      <c r="N7" s="198"/>
      <c r="O7" s="200"/>
      <c r="P7" s="201"/>
      <c r="Q7" s="201"/>
      <c r="R7" s="202"/>
      <c r="S7" s="200"/>
      <c r="T7" s="201"/>
      <c r="U7" s="202"/>
      <c r="V7" s="200"/>
      <c r="W7" s="201"/>
      <c r="X7" s="202"/>
      <c r="Y7" s="200"/>
      <c r="Z7" s="202"/>
      <c r="AA7" s="200"/>
      <c r="AB7" s="201"/>
      <c r="AC7" s="202"/>
      <c r="AD7" s="199"/>
      <c r="AE7" s="241"/>
      <c r="AF7" s="242"/>
    </row>
    <row r="8" spans="1:33" ht="12" customHeight="1" thickBot="1" x14ac:dyDescent="0.3">
      <c r="A8" s="112" t="s">
        <v>7</v>
      </c>
      <c r="B8" s="253" t="s">
        <v>8</v>
      </c>
      <c r="C8" s="254"/>
      <c r="D8" s="254"/>
      <c r="E8" s="255"/>
      <c r="F8" s="144" t="s">
        <v>10</v>
      </c>
      <c r="G8" s="204">
        <v>2</v>
      </c>
      <c r="H8" s="205">
        <v>1</v>
      </c>
      <c r="I8" s="204">
        <v>1</v>
      </c>
      <c r="J8" s="203">
        <v>1</v>
      </c>
      <c r="K8" s="205">
        <v>1</v>
      </c>
      <c r="L8" s="204">
        <v>1</v>
      </c>
      <c r="M8" s="205">
        <v>3</v>
      </c>
      <c r="N8" s="210">
        <v>1</v>
      </c>
      <c r="O8" s="204">
        <v>1</v>
      </c>
      <c r="P8" s="203">
        <v>1</v>
      </c>
      <c r="Q8" s="203">
        <v>2</v>
      </c>
      <c r="R8" s="205">
        <v>1</v>
      </c>
      <c r="S8" s="204">
        <v>5</v>
      </c>
      <c r="T8" s="203">
        <v>3</v>
      </c>
      <c r="U8" s="205">
        <v>2</v>
      </c>
      <c r="V8" s="204">
        <v>1</v>
      </c>
      <c r="W8" s="203">
        <v>1</v>
      </c>
      <c r="X8" s="205">
        <v>1</v>
      </c>
      <c r="Y8" s="204">
        <v>3</v>
      </c>
      <c r="Z8" s="205">
        <v>3</v>
      </c>
      <c r="AA8" s="204">
        <v>9</v>
      </c>
      <c r="AB8" s="203">
        <v>2</v>
      </c>
      <c r="AC8" s="205">
        <v>4</v>
      </c>
      <c r="AD8" s="210">
        <v>5</v>
      </c>
      <c r="AE8" s="215">
        <f>SUM(G8:AD8)</f>
        <v>55</v>
      </c>
      <c r="AF8" s="137"/>
      <c r="AG8" s="84"/>
    </row>
    <row r="9" spans="1:33" s="114" customFormat="1" ht="12" customHeight="1" x14ac:dyDescent="0.2">
      <c r="A9" s="141">
        <v>1</v>
      </c>
      <c r="B9" s="256"/>
      <c r="C9" s="257"/>
      <c r="D9" s="257"/>
      <c r="E9" s="258"/>
      <c r="F9" s="145"/>
      <c r="G9" s="146"/>
      <c r="H9" s="148"/>
      <c r="I9" s="146"/>
      <c r="J9" s="147"/>
      <c r="K9" s="148"/>
      <c r="L9" s="146"/>
      <c r="M9" s="148"/>
      <c r="N9" s="192"/>
      <c r="O9" s="146"/>
      <c r="P9" s="147"/>
      <c r="Q9" s="147"/>
      <c r="R9" s="148"/>
      <c r="S9" s="146"/>
      <c r="T9" s="147"/>
      <c r="U9" s="148"/>
      <c r="V9" s="146"/>
      <c r="W9" s="147"/>
      <c r="X9" s="148"/>
      <c r="Y9" s="146"/>
      <c r="Z9" s="148"/>
      <c r="AA9" s="146"/>
      <c r="AB9" s="147"/>
      <c r="AC9" s="148"/>
      <c r="AD9" s="149"/>
      <c r="AE9" s="105" t="str">
        <f>IF(COUNTBLANK(G9:AD9)=24,"",SUM(G9:AD9))</f>
        <v/>
      </c>
      <c r="AF9" s="138" t="str">
        <f>IF(ISERROR(VLOOKUP(AE9,Daten_K!$C$8:$D$13,2,1)),"",VLOOKUP(AE9,Daten_K!$C$8:$D$13,2,1))</f>
        <v/>
      </c>
    </row>
    <row r="10" spans="1:33" s="114" customFormat="1" ht="12" customHeight="1" x14ac:dyDescent="0.2">
      <c r="A10" s="142">
        <v>2</v>
      </c>
      <c r="B10" s="235"/>
      <c r="C10" s="236"/>
      <c r="D10" s="236"/>
      <c r="E10" s="237"/>
      <c r="F10" s="150"/>
      <c r="G10" s="151"/>
      <c r="H10" s="153"/>
      <c r="I10" s="151"/>
      <c r="J10" s="152"/>
      <c r="K10" s="153"/>
      <c r="L10" s="151"/>
      <c r="M10" s="153"/>
      <c r="N10" s="193"/>
      <c r="O10" s="151"/>
      <c r="P10" s="152"/>
      <c r="Q10" s="152"/>
      <c r="R10" s="153"/>
      <c r="S10" s="151"/>
      <c r="T10" s="152"/>
      <c r="U10" s="153"/>
      <c r="V10" s="151"/>
      <c r="W10" s="152"/>
      <c r="X10" s="153"/>
      <c r="Y10" s="151"/>
      <c r="Z10" s="153"/>
      <c r="AA10" s="151"/>
      <c r="AB10" s="152"/>
      <c r="AC10" s="153"/>
      <c r="AD10" s="154"/>
      <c r="AE10" s="105" t="str">
        <f t="shared" ref="AE10:AE38" si="0">IF(COUNTBLANK(G10:AD10)=24,"",SUM(G10:AD10))</f>
        <v/>
      </c>
      <c r="AF10" s="138" t="str">
        <f>IF(ISERROR(VLOOKUP(AE10,Daten_K!$C$8:$D$13,2,1)),"",VLOOKUP(AE10,Daten_K!$C$8:$D$13,2,1))</f>
        <v/>
      </c>
    </row>
    <row r="11" spans="1:33" s="114" customFormat="1" ht="12" customHeight="1" x14ac:dyDescent="0.2">
      <c r="A11" s="142">
        <v>3</v>
      </c>
      <c r="B11" s="235"/>
      <c r="C11" s="236"/>
      <c r="D11" s="236"/>
      <c r="E11" s="237"/>
      <c r="F11" s="150"/>
      <c r="G11" s="151"/>
      <c r="H11" s="153"/>
      <c r="I11" s="151"/>
      <c r="J11" s="152"/>
      <c r="K11" s="153"/>
      <c r="L11" s="151"/>
      <c r="M11" s="153"/>
      <c r="N11" s="193"/>
      <c r="O11" s="151"/>
      <c r="P11" s="152"/>
      <c r="Q11" s="152"/>
      <c r="R11" s="153"/>
      <c r="S11" s="151"/>
      <c r="T11" s="152"/>
      <c r="U11" s="153"/>
      <c r="V11" s="151"/>
      <c r="W11" s="152"/>
      <c r="X11" s="153"/>
      <c r="Y11" s="151"/>
      <c r="Z11" s="153"/>
      <c r="AA11" s="151"/>
      <c r="AB11" s="152"/>
      <c r="AC11" s="153"/>
      <c r="AD11" s="154"/>
      <c r="AE11" s="105" t="str">
        <f t="shared" si="0"/>
        <v/>
      </c>
      <c r="AF11" s="138" t="str">
        <f>IF(ISERROR(VLOOKUP(AE11,Daten_K!$C$8:$D$13,2,1)),"",VLOOKUP(AE11,Daten_K!$C$8:$D$13,2,1))</f>
        <v/>
      </c>
    </row>
    <row r="12" spans="1:33" s="114" customFormat="1" ht="12" customHeight="1" x14ac:dyDescent="0.2">
      <c r="A12" s="142">
        <v>4</v>
      </c>
      <c r="B12" s="235"/>
      <c r="C12" s="236"/>
      <c r="D12" s="236"/>
      <c r="E12" s="237"/>
      <c r="F12" s="150"/>
      <c r="G12" s="151"/>
      <c r="H12" s="153"/>
      <c r="I12" s="151"/>
      <c r="J12" s="152"/>
      <c r="K12" s="153"/>
      <c r="L12" s="151"/>
      <c r="M12" s="153"/>
      <c r="N12" s="193"/>
      <c r="O12" s="151"/>
      <c r="P12" s="152"/>
      <c r="Q12" s="152"/>
      <c r="R12" s="153"/>
      <c r="S12" s="151"/>
      <c r="T12" s="152"/>
      <c r="U12" s="153"/>
      <c r="V12" s="151"/>
      <c r="W12" s="152"/>
      <c r="X12" s="153"/>
      <c r="Y12" s="151"/>
      <c r="Z12" s="153"/>
      <c r="AA12" s="151"/>
      <c r="AB12" s="152"/>
      <c r="AC12" s="153"/>
      <c r="AD12" s="154"/>
      <c r="AE12" s="105" t="str">
        <f t="shared" si="0"/>
        <v/>
      </c>
      <c r="AF12" s="138" t="str">
        <f>IF(ISERROR(VLOOKUP(AE12,Daten_K!$C$8:$D$13,2,1)),"",VLOOKUP(AE12,Daten_K!$C$8:$D$13,2,1))</f>
        <v/>
      </c>
    </row>
    <row r="13" spans="1:33" s="114" customFormat="1" ht="12" customHeight="1" x14ac:dyDescent="0.2">
      <c r="A13" s="143">
        <v>5</v>
      </c>
      <c r="B13" s="229"/>
      <c r="C13" s="230"/>
      <c r="D13" s="230"/>
      <c r="E13" s="231"/>
      <c r="F13" s="155"/>
      <c r="G13" s="156"/>
      <c r="H13" s="158"/>
      <c r="I13" s="156"/>
      <c r="J13" s="157"/>
      <c r="K13" s="158"/>
      <c r="L13" s="156"/>
      <c r="M13" s="158"/>
      <c r="N13" s="194"/>
      <c r="O13" s="156"/>
      <c r="P13" s="157"/>
      <c r="Q13" s="157"/>
      <c r="R13" s="158"/>
      <c r="S13" s="156"/>
      <c r="T13" s="157"/>
      <c r="U13" s="158"/>
      <c r="V13" s="156"/>
      <c r="W13" s="157"/>
      <c r="X13" s="158"/>
      <c r="Y13" s="156"/>
      <c r="Z13" s="158"/>
      <c r="AA13" s="156"/>
      <c r="AB13" s="157"/>
      <c r="AC13" s="158"/>
      <c r="AD13" s="159"/>
      <c r="AE13" s="109" t="str">
        <f t="shared" si="0"/>
        <v/>
      </c>
      <c r="AF13" s="139" t="str">
        <f>IF(ISERROR(VLOOKUP(AE13,Daten_K!$C$8:$D$13,2,1)),"",VLOOKUP(AE13,Daten_K!$C$8:$D$13,2,1))</f>
        <v/>
      </c>
    </row>
    <row r="14" spans="1:33" s="114" customFormat="1" ht="12" customHeight="1" x14ac:dyDescent="0.2">
      <c r="A14" s="141">
        <v>6</v>
      </c>
      <c r="B14" s="232"/>
      <c r="C14" s="233"/>
      <c r="D14" s="233"/>
      <c r="E14" s="234"/>
      <c r="F14" s="160"/>
      <c r="G14" s="161"/>
      <c r="H14" s="163"/>
      <c r="I14" s="161"/>
      <c r="J14" s="162"/>
      <c r="K14" s="163"/>
      <c r="L14" s="161"/>
      <c r="M14" s="163"/>
      <c r="N14" s="195"/>
      <c r="O14" s="161"/>
      <c r="P14" s="162"/>
      <c r="Q14" s="162"/>
      <c r="R14" s="163"/>
      <c r="S14" s="161"/>
      <c r="T14" s="162"/>
      <c r="U14" s="163"/>
      <c r="V14" s="161"/>
      <c r="W14" s="162"/>
      <c r="X14" s="163"/>
      <c r="Y14" s="161"/>
      <c r="Z14" s="163"/>
      <c r="AA14" s="161"/>
      <c r="AB14" s="162"/>
      <c r="AC14" s="163"/>
      <c r="AD14" s="164"/>
      <c r="AE14" s="108" t="str">
        <f t="shared" si="0"/>
        <v/>
      </c>
      <c r="AF14" s="140" t="str">
        <f>IF(ISERROR(VLOOKUP(AE14,Daten_K!$C$8:$D$13,2,1)),"",VLOOKUP(AE14,Daten_K!$C$8:$D$13,2,1))</f>
        <v/>
      </c>
    </row>
    <row r="15" spans="1:33" s="114" customFormat="1" ht="12" customHeight="1" x14ac:dyDescent="0.2">
      <c r="A15" s="142">
        <v>7</v>
      </c>
      <c r="B15" s="235"/>
      <c r="C15" s="236"/>
      <c r="D15" s="236"/>
      <c r="E15" s="237"/>
      <c r="F15" s="150"/>
      <c r="G15" s="151"/>
      <c r="H15" s="153"/>
      <c r="I15" s="151"/>
      <c r="J15" s="152"/>
      <c r="K15" s="153"/>
      <c r="L15" s="151"/>
      <c r="M15" s="153"/>
      <c r="N15" s="193"/>
      <c r="O15" s="151"/>
      <c r="P15" s="152"/>
      <c r="Q15" s="152"/>
      <c r="R15" s="153"/>
      <c r="S15" s="151"/>
      <c r="T15" s="152"/>
      <c r="U15" s="153"/>
      <c r="V15" s="151"/>
      <c r="W15" s="152"/>
      <c r="X15" s="153"/>
      <c r="Y15" s="151"/>
      <c r="Z15" s="153"/>
      <c r="AA15" s="151"/>
      <c r="AB15" s="152"/>
      <c r="AC15" s="153"/>
      <c r="AD15" s="154"/>
      <c r="AE15" s="105" t="str">
        <f t="shared" si="0"/>
        <v/>
      </c>
      <c r="AF15" s="138" t="str">
        <f>IF(ISERROR(VLOOKUP(AE15,Daten_K!$C$8:$D$13,2,1)),"",VLOOKUP(AE15,Daten_K!$C$8:$D$13,2,1))</f>
        <v/>
      </c>
    </row>
    <row r="16" spans="1:33" s="114" customFormat="1" ht="12" customHeight="1" x14ac:dyDescent="0.2">
      <c r="A16" s="142">
        <v>8</v>
      </c>
      <c r="B16" s="235"/>
      <c r="C16" s="236"/>
      <c r="D16" s="236"/>
      <c r="E16" s="237"/>
      <c r="F16" s="150"/>
      <c r="G16" s="151"/>
      <c r="H16" s="153"/>
      <c r="I16" s="151"/>
      <c r="J16" s="152"/>
      <c r="K16" s="153"/>
      <c r="L16" s="151"/>
      <c r="M16" s="153"/>
      <c r="N16" s="193"/>
      <c r="O16" s="151"/>
      <c r="P16" s="152"/>
      <c r="Q16" s="152"/>
      <c r="R16" s="153"/>
      <c r="S16" s="151"/>
      <c r="T16" s="152"/>
      <c r="U16" s="153"/>
      <c r="V16" s="151"/>
      <c r="W16" s="152"/>
      <c r="X16" s="153"/>
      <c r="Y16" s="151"/>
      <c r="Z16" s="153"/>
      <c r="AA16" s="151"/>
      <c r="AB16" s="152"/>
      <c r="AC16" s="153"/>
      <c r="AD16" s="154"/>
      <c r="AE16" s="105" t="str">
        <f t="shared" si="0"/>
        <v/>
      </c>
      <c r="AF16" s="138" t="str">
        <f>IF(ISERROR(VLOOKUP(AE16,Daten_K!$C$8:$D$13,2,1)),"",VLOOKUP(AE16,Daten_K!$C$8:$D$13,2,1))</f>
        <v/>
      </c>
    </row>
    <row r="17" spans="1:32" s="114" customFormat="1" ht="12" customHeight="1" x14ac:dyDescent="0.2">
      <c r="A17" s="142">
        <v>9</v>
      </c>
      <c r="B17" s="235"/>
      <c r="C17" s="236"/>
      <c r="D17" s="236"/>
      <c r="E17" s="237"/>
      <c r="F17" s="150"/>
      <c r="G17" s="151"/>
      <c r="H17" s="153"/>
      <c r="I17" s="151"/>
      <c r="J17" s="152"/>
      <c r="K17" s="153"/>
      <c r="L17" s="151"/>
      <c r="M17" s="153"/>
      <c r="N17" s="193"/>
      <c r="O17" s="151"/>
      <c r="P17" s="152"/>
      <c r="Q17" s="152"/>
      <c r="R17" s="153"/>
      <c r="S17" s="151"/>
      <c r="T17" s="152"/>
      <c r="U17" s="153"/>
      <c r="V17" s="151"/>
      <c r="W17" s="152"/>
      <c r="X17" s="153"/>
      <c r="Y17" s="151"/>
      <c r="Z17" s="153"/>
      <c r="AA17" s="151"/>
      <c r="AB17" s="152"/>
      <c r="AC17" s="153"/>
      <c r="AD17" s="154"/>
      <c r="AE17" s="105" t="str">
        <f t="shared" si="0"/>
        <v/>
      </c>
      <c r="AF17" s="138" t="str">
        <f>IF(ISERROR(VLOOKUP(AE17,Daten_K!$C$8:$D$13,2,1)),"",VLOOKUP(AE17,Daten_K!$C$8:$D$13,2,1))</f>
        <v/>
      </c>
    </row>
    <row r="18" spans="1:32" s="114" customFormat="1" ht="12" customHeight="1" x14ac:dyDescent="0.2">
      <c r="A18" s="143">
        <v>10</v>
      </c>
      <c r="B18" s="229"/>
      <c r="C18" s="230"/>
      <c r="D18" s="230"/>
      <c r="E18" s="231"/>
      <c r="F18" s="155"/>
      <c r="G18" s="156"/>
      <c r="H18" s="158"/>
      <c r="I18" s="156"/>
      <c r="J18" s="157"/>
      <c r="K18" s="158"/>
      <c r="L18" s="156"/>
      <c r="M18" s="158"/>
      <c r="N18" s="194"/>
      <c r="O18" s="156"/>
      <c r="P18" s="157"/>
      <c r="Q18" s="157"/>
      <c r="R18" s="158"/>
      <c r="S18" s="156"/>
      <c r="T18" s="157"/>
      <c r="U18" s="158"/>
      <c r="V18" s="156"/>
      <c r="W18" s="157"/>
      <c r="X18" s="158"/>
      <c r="Y18" s="156"/>
      <c r="Z18" s="158"/>
      <c r="AA18" s="156"/>
      <c r="AB18" s="157"/>
      <c r="AC18" s="158"/>
      <c r="AD18" s="159"/>
      <c r="AE18" s="109" t="str">
        <f t="shared" si="0"/>
        <v/>
      </c>
      <c r="AF18" s="139" t="str">
        <f>IF(ISERROR(VLOOKUP(AE18,Daten_K!$C$8:$D$13,2,1)),"",VLOOKUP(AE18,Daten_K!$C$8:$D$13,2,1))</f>
        <v/>
      </c>
    </row>
    <row r="19" spans="1:32" s="114" customFormat="1" ht="12" customHeight="1" x14ac:dyDescent="0.2">
      <c r="A19" s="141">
        <v>11</v>
      </c>
      <c r="B19" s="232"/>
      <c r="C19" s="233"/>
      <c r="D19" s="233"/>
      <c r="E19" s="234"/>
      <c r="F19" s="160"/>
      <c r="G19" s="161"/>
      <c r="H19" s="163"/>
      <c r="I19" s="161"/>
      <c r="J19" s="162"/>
      <c r="K19" s="163"/>
      <c r="L19" s="161"/>
      <c r="M19" s="163"/>
      <c r="N19" s="195"/>
      <c r="O19" s="161"/>
      <c r="P19" s="162"/>
      <c r="Q19" s="162"/>
      <c r="R19" s="163"/>
      <c r="S19" s="161"/>
      <c r="T19" s="162"/>
      <c r="U19" s="163"/>
      <c r="V19" s="161"/>
      <c r="W19" s="162"/>
      <c r="X19" s="163"/>
      <c r="Y19" s="161"/>
      <c r="Z19" s="163"/>
      <c r="AA19" s="161"/>
      <c r="AB19" s="162"/>
      <c r="AC19" s="163"/>
      <c r="AD19" s="164"/>
      <c r="AE19" s="108" t="str">
        <f t="shared" si="0"/>
        <v/>
      </c>
      <c r="AF19" s="140" t="str">
        <f>IF(ISERROR(VLOOKUP(AE19,Daten_K!$C$8:$D$13,2,1)),"",VLOOKUP(AE19,Daten_K!$C$8:$D$13,2,1))</f>
        <v/>
      </c>
    </row>
    <row r="20" spans="1:32" s="114" customFormat="1" ht="12" customHeight="1" x14ac:dyDescent="0.2">
      <c r="A20" s="142">
        <v>12</v>
      </c>
      <c r="B20" s="235"/>
      <c r="C20" s="236"/>
      <c r="D20" s="236"/>
      <c r="E20" s="237"/>
      <c r="F20" s="150"/>
      <c r="G20" s="151"/>
      <c r="H20" s="153"/>
      <c r="I20" s="151"/>
      <c r="J20" s="152"/>
      <c r="K20" s="153"/>
      <c r="L20" s="151"/>
      <c r="M20" s="153"/>
      <c r="N20" s="193"/>
      <c r="O20" s="151"/>
      <c r="P20" s="152"/>
      <c r="Q20" s="152"/>
      <c r="R20" s="153"/>
      <c r="S20" s="151"/>
      <c r="T20" s="152"/>
      <c r="U20" s="153"/>
      <c r="V20" s="151"/>
      <c r="W20" s="152"/>
      <c r="X20" s="153"/>
      <c r="Y20" s="151"/>
      <c r="Z20" s="153"/>
      <c r="AA20" s="151"/>
      <c r="AB20" s="152"/>
      <c r="AC20" s="153"/>
      <c r="AD20" s="154"/>
      <c r="AE20" s="105" t="str">
        <f t="shared" si="0"/>
        <v/>
      </c>
      <c r="AF20" s="138" t="str">
        <f>IF(ISERROR(VLOOKUP(AE20,Daten_K!$C$8:$D$13,2,1)),"",VLOOKUP(AE20,Daten_K!$C$8:$D$13,2,1))</f>
        <v/>
      </c>
    </row>
    <row r="21" spans="1:32" s="114" customFormat="1" ht="12" customHeight="1" x14ac:dyDescent="0.2">
      <c r="A21" s="142">
        <v>13</v>
      </c>
      <c r="B21" s="235"/>
      <c r="C21" s="236"/>
      <c r="D21" s="236"/>
      <c r="E21" s="237"/>
      <c r="F21" s="150"/>
      <c r="G21" s="151"/>
      <c r="H21" s="153"/>
      <c r="I21" s="151"/>
      <c r="J21" s="152"/>
      <c r="K21" s="153"/>
      <c r="L21" s="151"/>
      <c r="M21" s="153"/>
      <c r="N21" s="193"/>
      <c r="O21" s="151"/>
      <c r="P21" s="152"/>
      <c r="Q21" s="152"/>
      <c r="R21" s="153"/>
      <c r="S21" s="151"/>
      <c r="T21" s="152"/>
      <c r="U21" s="153"/>
      <c r="V21" s="151"/>
      <c r="W21" s="152"/>
      <c r="X21" s="153"/>
      <c r="Y21" s="151"/>
      <c r="Z21" s="153"/>
      <c r="AA21" s="151"/>
      <c r="AB21" s="152"/>
      <c r="AC21" s="153"/>
      <c r="AD21" s="154"/>
      <c r="AE21" s="105" t="str">
        <f t="shared" si="0"/>
        <v/>
      </c>
      <c r="AF21" s="138" t="str">
        <f>IF(ISERROR(VLOOKUP(AE21,Daten_K!$C$8:$D$13,2,1)),"",VLOOKUP(AE21,Daten_K!$C$8:$D$13,2,1))</f>
        <v/>
      </c>
    </row>
    <row r="22" spans="1:32" s="114" customFormat="1" ht="12" customHeight="1" x14ac:dyDescent="0.2">
      <c r="A22" s="142">
        <v>14</v>
      </c>
      <c r="B22" s="235"/>
      <c r="C22" s="236"/>
      <c r="D22" s="236"/>
      <c r="E22" s="237"/>
      <c r="F22" s="150"/>
      <c r="G22" s="151"/>
      <c r="H22" s="153"/>
      <c r="I22" s="151"/>
      <c r="J22" s="152"/>
      <c r="K22" s="153"/>
      <c r="L22" s="151"/>
      <c r="M22" s="153"/>
      <c r="N22" s="193"/>
      <c r="O22" s="151"/>
      <c r="P22" s="152"/>
      <c r="Q22" s="152"/>
      <c r="R22" s="153"/>
      <c r="S22" s="151"/>
      <c r="T22" s="152"/>
      <c r="U22" s="153"/>
      <c r="V22" s="151"/>
      <c r="W22" s="152"/>
      <c r="X22" s="153"/>
      <c r="Y22" s="151"/>
      <c r="Z22" s="153"/>
      <c r="AA22" s="151"/>
      <c r="AB22" s="152"/>
      <c r="AC22" s="153"/>
      <c r="AD22" s="154"/>
      <c r="AE22" s="105" t="str">
        <f t="shared" si="0"/>
        <v/>
      </c>
      <c r="AF22" s="138" t="str">
        <f>IF(ISERROR(VLOOKUP(AE22,Daten_K!$C$8:$D$13,2,1)),"",VLOOKUP(AE22,Daten_K!$C$8:$D$13,2,1))</f>
        <v/>
      </c>
    </row>
    <row r="23" spans="1:32" s="114" customFormat="1" ht="12" customHeight="1" x14ac:dyDescent="0.2">
      <c r="A23" s="143">
        <v>15</v>
      </c>
      <c r="B23" s="229"/>
      <c r="C23" s="230"/>
      <c r="D23" s="230"/>
      <c r="E23" s="231"/>
      <c r="F23" s="155"/>
      <c r="G23" s="156"/>
      <c r="H23" s="158"/>
      <c r="I23" s="156"/>
      <c r="J23" s="157"/>
      <c r="K23" s="158"/>
      <c r="L23" s="156"/>
      <c r="M23" s="158"/>
      <c r="N23" s="194"/>
      <c r="O23" s="156"/>
      <c r="P23" s="157"/>
      <c r="Q23" s="157"/>
      <c r="R23" s="158"/>
      <c r="S23" s="156"/>
      <c r="T23" s="157"/>
      <c r="U23" s="158"/>
      <c r="V23" s="156"/>
      <c r="W23" s="157"/>
      <c r="X23" s="158"/>
      <c r="Y23" s="156"/>
      <c r="Z23" s="158"/>
      <c r="AA23" s="156"/>
      <c r="AB23" s="157"/>
      <c r="AC23" s="158"/>
      <c r="AD23" s="159"/>
      <c r="AE23" s="109" t="str">
        <f t="shared" si="0"/>
        <v/>
      </c>
      <c r="AF23" s="139" t="str">
        <f>IF(ISERROR(VLOOKUP(AE23,Daten_K!$C$8:$D$13,2,1)),"",VLOOKUP(AE23,Daten_K!$C$8:$D$13,2,1))</f>
        <v/>
      </c>
    </row>
    <row r="24" spans="1:32" s="114" customFormat="1" ht="12" customHeight="1" x14ac:dyDescent="0.2">
      <c r="A24" s="141">
        <v>16</v>
      </c>
      <c r="B24" s="232"/>
      <c r="C24" s="233"/>
      <c r="D24" s="233"/>
      <c r="E24" s="234"/>
      <c r="F24" s="160"/>
      <c r="G24" s="161"/>
      <c r="H24" s="163"/>
      <c r="I24" s="161"/>
      <c r="J24" s="162"/>
      <c r="K24" s="163"/>
      <c r="L24" s="161"/>
      <c r="M24" s="163"/>
      <c r="N24" s="195"/>
      <c r="O24" s="161"/>
      <c r="P24" s="162"/>
      <c r="Q24" s="162"/>
      <c r="R24" s="163"/>
      <c r="S24" s="161"/>
      <c r="T24" s="162"/>
      <c r="U24" s="163"/>
      <c r="V24" s="161"/>
      <c r="W24" s="162"/>
      <c r="X24" s="163"/>
      <c r="Y24" s="161"/>
      <c r="Z24" s="163"/>
      <c r="AA24" s="161"/>
      <c r="AB24" s="162"/>
      <c r="AC24" s="163"/>
      <c r="AD24" s="164"/>
      <c r="AE24" s="108" t="str">
        <f t="shared" si="0"/>
        <v/>
      </c>
      <c r="AF24" s="140" t="str">
        <f>IF(ISERROR(VLOOKUP(AE24,Daten_K!$C$8:$D$13,2,1)),"",VLOOKUP(AE24,Daten_K!$C$8:$D$13,2,1))</f>
        <v/>
      </c>
    </row>
    <row r="25" spans="1:32" s="114" customFormat="1" ht="12" customHeight="1" x14ac:dyDescent="0.2">
      <c r="A25" s="142">
        <v>17</v>
      </c>
      <c r="B25" s="235"/>
      <c r="C25" s="236"/>
      <c r="D25" s="236"/>
      <c r="E25" s="237"/>
      <c r="F25" s="150"/>
      <c r="G25" s="151"/>
      <c r="H25" s="153"/>
      <c r="I25" s="151"/>
      <c r="J25" s="152"/>
      <c r="K25" s="153"/>
      <c r="L25" s="151"/>
      <c r="M25" s="153"/>
      <c r="N25" s="193"/>
      <c r="O25" s="151"/>
      <c r="P25" s="152"/>
      <c r="Q25" s="152"/>
      <c r="R25" s="153"/>
      <c r="S25" s="151"/>
      <c r="T25" s="152"/>
      <c r="U25" s="153"/>
      <c r="V25" s="151"/>
      <c r="W25" s="152"/>
      <c r="X25" s="153"/>
      <c r="Y25" s="151"/>
      <c r="Z25" s="153"/>
      <c r="AA25" s="151"/>
      <c r="AB25" s="152"/>
      <c r="AC25" s="153"/>
      <c r="AD25" s="154"/>
      <c r="AE25" s="105" t="str">
        <f t="shared" si="0"/>
        <v/>
      </c>
      <c r="AF25" s="138" t="str">
        <f>IF(ISERROR(VLOOKUP(AE25,Daten_K!$C$8:$D$13,2,1)),"",VLOOKUP(AE25,Daten_K!$C$8:$D$13,2,1))</f>
        <v/>
      </c>
    </row>
    <row r="26" spans="1:32" s="114" customFormat="1" ht="12" customHeight="1" x14ac:dyDescent="0.2">
      <c r="A26" s="142">
        <v>18</v>
      </c>
      <c r="B26" s="235"/>
      <c r="C26" s="236"/>
      <c r="D26" s="236"/>
      <c r="E26" s="237"/>
      <c r="F26" s="150"/>
      <c r="G26" s="151"/>
      <c r="H26" s="153"/>
      <c r="I26" s="151"/>
      <c r="J26" s="152"/>
      <c r="K26" s="153"/>
      <c r="L26" s="151"/>
      <c r="M26" s="153"/>
      <c r="N26" s="193"/>
      <c r="O26" s="151"/>
      <c r="P26" s="152"/>
      <c r="Q26" s="152"/>
      <c r="R26" s="153"/>
      <c r="S26" s="151"/>
      <c r="T26" s="152"/>
      <c r="U26" s="153"/>
      <c r="V26" s="151"/>
      <c r="W26" s="152"/>
      <c r="X26" s="153"/>
      <c r="Y26" s="151"/>
      <c r="Z26" s="153"/>
      <c r="AA26" s="151"/>
      <c r="AB26" s="152"/>
      <c r="AC26" s="153"/>
      <c r="AD26" s="154"/>
      <c r="AE26" s="105" t="str">
        <f t="shared" si="0"/>
        <v/>
      </c>
      <c r="AF26" s="138" t="str">
        <f>IF(ISERROR(VLOOKUP(AE26,Daten_K!$C$8:$D$13,2,1)),"",VLOOKUP(AE26,Daten_K!$C$8:$D$13,2,1))</f>
        <v/>
      </c>
    </row>
    <row r="27" spans="1:32" s="114" customFormat="1" ht="12" customHeight="1" x14ac:dyDescent="0.2">
      <c r="A27" s="142">
        <v>19</v>
      </c>
      <c r="B27" s="235"/>
      <c r="C27" s="236"/>
      <c r="D27" s="236"/>
      <c r="E27" s="237"/>
      <c r="F27" s="150"/>
      <c r="G27" s="151"/>
      <c r="H27" s="153"/>
      <c r="I27" s="151"/>
      <c r="J27" s="152"/>
      <c r="K27" s="153"/>
      <c r="L27" s="151"/>
      <c r="M27" s="153"/>
      <c r="N27" s="193"/>
      <c r="O27" s="151"/>
      <c r="P27" s="152"/>
      <c r="Q27" s="152"/>
      <c r="R27" s="153"/>
      <c r="S27" s="151"/>
      <c r="T27" s="152"/>
      <c r="U27" s="153"/>
      <c r="V27" s="151"/>
      <c r="W27" s="152"/>
      <c r="X27" s="153"/>
      <c r="Y27" s="151"/>
      <c r="Z27" s="153"/>
      <c r="AA27" s="151"/>
      <c r="AB27" s="152"/>
      <c r="AC27" s="153"/>
      <c r="AD27" s="154"/>
      <c r="AE27" s="105" t="str">
        <f t="shared" si="0"/>
        <v/>
      </c>
      <c r="AF27" s="138" t="str">
        <f>IF(ISERROR(VLOOKUP(AE27,Daten_K!$C$8:$D$13,2,1)),"",VLOOKUP(AE27,Daten_K!$C$8:$D$13,2,1))</f>
        <v/>
      </c>
    </row>
    <row r="28" spans="1:32" s="114" customFormat="1" ht="12" customHeight="1" x14ac:dyDescent="0.2">
      <c r="A28" s="143">
        <v>20</v>
      </c>
      <c r="B28" s="229"/>
      <c r="C28" s="230"/>
      <c r="D28" s="230"/>
      <c r="E28" s="231"/>
      <c r="F28" s="155"/>
      <c r="G28" s="156"/>
      <c r="H28" s="158"/>
      <c r="I28" s="156"/>
      <c r="J28" s="157"/>
      <c r="K28" s="158"/>
      <c r="L28" s="156"/>
      <c r="M28" s="158"/>
      <c r="N28" s="194"/>
      <c r="O28" s="156"/>
      <c r="P28" s="157"/>
      <c r="Q28" s="157"/>
      <c r="R28" s="158"/>
      <c r="S28" s="156"/>
      <c r="T28" s="157"/>
      <c r="U28" s="158"/>
      <c r="V28" s="156"/>
      <c r="W28" s="157"/>
      <c r="X28" s="158"/>
      <c r="Y28" s="156"/>
      <c r="Z28" s="158"/>
      <c r="AA28" s="156"/>
      <c r="AB28" s="157"/>
      <c r="AC28" s="158"/>
      <c r="AD28" s="159"/>
      <c r="AE28" s="109" t="str">
        <f t="shared" si="0"/>
        <v/>
      </c>
      <c r="AF28" s="139" t="str">
        <f>IF(ISERROR(VLOOKUP(AE28,Daten_K!$C$8:$D$13,2,1)),"",VLOOKUP(AE28,Daten_K!$C$8:$D$13,2,1))</f>
        <v/>
      </c>
    </row>
    <row r="29" spans="1:32" s="114" customFormat="1" ht="12" customHeight="1" x14ac:dyDescent="0.2">
      <c r="A29" s="141">
        <v>21</v>
      </c>
      <c r="B29" s="232"/>
      <c r="C29" s="233"/>
      <c r="D29" s="233"/>
      <c r="E29" s="234"/>
      <c r="F29" s="160"/>
      <c r="G29" s="161"/>
      <c r="H29" s="163"/>
      <c r="I29" s="161"/>
      <c r="J29" s="162"/>
      <c r="K29" s="163"/>
      <c r="L29" s="161"/>
      <c r="M29" s="163"/>
      <c r="N29" s="195"/>
      <c r="O29" s="161"/>
      <c r="P29" s="162"/>
      <c r="Q29" s="162"/>
      <c r="R29" s="163"/>
      <c r="S29" s="161"/>
      <c r="T29" s="162"/>
      <c r="U29" s="163"/>
      <c r="V29" s="161"/>
      <c r="W29" s="162"/>
      <c r="X29" s="163"/>
      <c r="Y29" s="161"/>
      <c r="Z29" s="163"/>
      <c r="AA29" s="161"/>
      <c r="AB29" s="162"/>
      <c r="AC29" s="163"/>
      <c r="AD29" s="164"/>
      <c r="AE29" s="108" t="str">
        <f t="shared" si="0"/>
        <v/>
      </c>
      <c r="AF29" s="140" t="str">
        <f>IF(ISERROR(VLOOKUP(AE29,Daten_K!$C$8:$D$13,2,1)),"",VLOOKUP(AE29,Daten_K!$C$8:$D$13,2,1))</f>
        <v/>
      </c>
    </row>
    <row r="30" spans="1:32" s="114" customFormat="1" ht="12" customHeight="1" x14ac:dyDescent="0.2">
      <c r="A30" s="142">
        <v>22</v>
      </c>
      <c r="B30" s="235"/>
      <c r="C30" s="236"/>
      <c r="D30" s="236"/>
      <c r="E30" s="237"/>
      <c r="F30" s="150"/>
      <c r="G30" s="151"/>
      <c r="H30" s="153"/>
      <c r="I30" s="151"/>
      <c r="J30" s="152"/>
      <c r="K30" s="153"/>
      <c r="L30" s="151"/>
      <c r="M30" s="153"/>
      <c r="N30" s="193"/>
      <c r="O30" s="151"/>
      <c r="P30" s="152"/>
      <c r="Q30" s="152"/>
      <c r="R30" s="153"/>
      <c r="S30" s="151"/>
      <c r="T30" s="152"/>
      <c r="U30" s="153"/>
      <c r="V30" s="151"/>
      <c r="W30" s="152"/>
      <c r="X30" s="153"/>
      <c r="Y30" s="151"/>
      <c r="Z30" s="153"/>
      <c r="AA30" s="151"/>
      <c r="AB30" s="152"/>
      <c r="AC30" s="153"/>
      <c r="AD30" s="154"/>
      <c r="AE30" s="105" t="str">
        <f t="shared" si="0"/>
        <v/>
      </c>
      <c r="AF30" s="138" t="str">
        <f>IF(ISERROR(VLOOKUP(AE30,Daten_K!$C$8:$D$13,2,1)),"",VLOOKUP(AE30,Daten_K!$C$8:$D$13,2,1))</f>
        <v/>
      </c>
    </row>
    <row r="31" spans="1:32" s="114" customFormat="1" ht="12" customHeight="1" x14ac:dyDescent="0.2">
      <c r="A31" s="142">
        <v>23</v>
      </c>
      <c r="B31" s="235"/>
      <c r="C31" s="236"/>
      <c r="D31" s="236"/>
      <c r="E31" s="237"/>
      <c r="F31" s="150"/>
      <c r="G31" s="151"/>
      <c r="H31" s="153"/>
      <c r="I31" s="151"/>
      <c r="J31" s="152"/>
      <c r="K31" s="153"/>
      <c r="L31" s="151"/>
      <c r="M31" s="153"/>
      <c r="N31" s="193"/>
      <c r="O31" s="151"/>
      <c r="P31" s="152"/>
      <c r="Q31" s="152"/>
      <c r="R31" s="153"/>
      <c r="S31" s="151"/>
      <c r="T31" s="152"/>
      <c r="U31" s="153"/>
      <c r="V31" s="151"/>
      <c r="W31" s="152"/>
      <c r="X31" s="153"/>
      <c r="Y31" s="151"/>
      <c r="Z31" s="153"/>
      <c r="AA31" s="151"/>
      <c r="AB31" s="152"/>
      <c r="AC31" s="153"/>
      <c r="AD31" s="154"/>
      <c r="AE31" s="105" t="str">
        <f t="shared" si="0"/>
        <v/>
      </c>
      <c r="AF31" s="138" t="str">
        <f>IF(ISERROR(VLOOKUP(AE31,Daten_K!$C$8:$D$13,2,1)),"",VLOOKUP(AE31,Daten_K!$C$8:$D$13,2,1))</f>
        <v/>
      </c>
    </row>
    <row r="32" spans="1:32" s="114" customFormat="1" ht="12" customHeight="1" x14ac:dyDescent="0.2">
      <c r="A32" s="142">
        <v>24</v>
      </c>
      <c r="B32" s="235"/>
      <c r="C32" s="236"/>
      <c r="D32" s="236"/>
      <c r="E32" s="237"/>
      <c r="F32" s="150"/>
      <c r="G32" s="151"/>
      <c r="H32" s="153"/>
      <c r="I32" s="151"/>
      <c r="J32" s="152"/>
      <c r="K32" s="153"/>
      <c r="L32" s="151"/>
      <c r="M32" s="153"/>
      <c r="N32" s="193"/>
      <c r="O32" s="151"/>
      <c r="P32" s="152"/>
      <c r="Q32" s="152"/>
      <c r="R32" s="153"/>
      <c r="S32" s="151"/>
      <c r="T32" s="152"/>
      <c r="U32" s="153"/>
      <c r="V32" s="151"/>
      <c r="W32" s="152"/>
      <c r="X32" s="153"/>
      <c r="Y32" s="151"/>
      <c r="Z32" s="153"/>
      <c r="AA32" s="151"/>
      <c r="AB32" s="152"/>
      <c r="AC32" s="153"/>
      <c r="AD32" s="154"/>
      <c r="AE32" s="105" t="str">
        <f t="shared" si="0"/>
        <v/>
      </c>
      <c r="AF32" s="138" t="str">
        <f>IF(ISERROR(VLOOKUP(AE32,Daten_K!$C$8:$D$13,2,1)),"",VLOOKUP(AE32,Daten_K!$C$8:$D$13,2,1))</f>
        <v/>
      </c>
    </row>
    <row r="33" spans="1:32" s="114" customFormat="1" ht="12" customHeight="1" x14ac:dyDescent="0.2">
      <c r="A33" s="143">
        <v>25</v>
      </c>
      <c r="B33" s="229"/>
      <c r="C33" s="230"/>
      <c r="D33" s="230"/>
      <c r="E33" s="231"/>
      <c r="F33" s="155"/>
      <c r="G33" s="156"/>
      <c r="H33" s="158"/>
      <c r="I33" s="156"/>
      <c r="J33" s="157"/>
      <c r="K33" s="158"/>
      <c r="L33" s="156"/>
      <c r="M33" s="158"/>
      <c r="N33" s="194"/>
      <c r="O33" s="156"/>
      <c r="P33" s="157"/>
      <c r="Q33" s="157"/>
      <c r="R33" s="158"/>
      <c r="S33" s="156"/>
      <c r="T33" s="157"/>
      <c r="U33" s="158"/>
      <c r="V33" s="156"/>
      <c r="W33" s="157"/>
      <c r="X33" s="158"/>
      <c r="Y33" s="156"/>
      <c r="Z33" s="158"/>
      <c r="AA33" s="156"/>
      <c r="AB33" s="157"/>
      <c r="AC33" s="158"/>
      <c r="AD33" s="159"/>
      <c r="AE33" s="109" t="str">
        <f t="shared" si="0"/>
        <v/>
      </c>
      <c r="AF33" s="139" t="str">
        <f>IF(ISERROR(VLOOKUP(AE33,Daten_K!$C$8:$D$13,2,1)),"",VLOOKUP(AE33,Daten_K!$C$8:$D$13,2,1))</f>
        <v/>
      </c>
    </row>
    <row r="34" spans="1:32" s="114" customFormat="1" ht="12" customHeight="1" x14ac:dyDescent="0.2">
      <c r="A34" s="141">
        <v>26</v>
      </c>
      <c r="B34" s="232"/>
      <c r="C34" s="233"/>
      <c r="D34" s="233"/>
      <c r="E34" s="234"/>
      <c r="F34" s="160"/>
      <c r="G34" s="161"/>
      <c r="H34" s="163"/>
      <c r="I34" s="161"/>
      <c r="J34" s="162"/>
      <c r="K34" s="163"/>
      <c r="L34" s="161"/>
      <c r="M34" s="163"/>
      <c r="N34" s="195"/>
      <c r="O34" s="161"/>
      <c r="P34" s="162"/>
      <c r="Q34" s="162"/>
      <c r="R34" s="163"/>
      <c r="S34" s="161"/>
      <c r="T34" s="162"/>
      <c r="U34" s="163"/>
      <c r="V34" s="161"/>
      <c r="W34" s="162"/>
      <c r="X34" s="163"/>
      <c r="Y34" s="161"/>
      <c r="Z34" s="163"/>
      <c r="AA34" s="161"/>
      <c r="AB34" s="162"/>
      <c r="AC34" s="163"/>
      <c r="AD34" s="164"/>
      <c r="AE34" s="108" t="str">
        <f t="shared" si="0"/>
        <v/>
      </c>
      <c r="AF34" s="140" t="str">
        <f>IF(ISERROR(VLOOKUP(AE34,Daten_K!$C$8:$D$13,2,1)),"",VLOOKUP(AE34,Daten_K!$C$8:$D$13,2,1))</f>
        <v/>
      </c>
    </row>
    <row r="35" spans="1:32" s="114" customFormat="1" ht="12" customHeight="1" x14ac:dyDescent="0.2">
      <c r="A35" s="142">
        <v>27</v>
      </c>
      <c r="B35" s="235"/>
      <c r="C35" s="236"/>
      <c r="D35" s="236"/>
      <c r="E35" s="237"/>
      <c r="F35" s="150"/>
      <c r="G35" s="151"/>
      <c r="H35" s="153"/>
      <c r="I35" s="151"/>
      <c r="J35" s="152"/>
      <c r="K35" s="153"/>
      <c r="L35" s="151"/>
      <c r="M35" s="153"/>
      <c r="N35" s="193"/>
      <c r="O35" s="151"/>
      <c r="P35" s="152"/>
      <c r="Q35" s="152"/>
      <c r="R35" s="153"/>
      <c r="S35" s="151"/>
      <c r="T35" s="152"/>
      <c r="U35" s="153"/>
      <c r="V35" s="151"/>
      <c r="W35" s="152"/>
      <c r="X35" s="153"/>
      <c r="Y35" s="151"/>
      <c r="Z35" s="153"/>
      <c r="AA35" s="151"/>
      <c r="AB35" s="152"/>
      <c r="AC35" s="153"/>
      <c r="AD35" s="154"/>
      <c r="AE35" s="105" t="str">
        <f t="shared" si="0"/>
        <v/>
      </c>
      <c r="AF35" s="138" t="str">
        <f>IF(ISERROR(VLOOKUP(AE35,Daten_K!$C$8:$D$13,2,1)),"",VLOOKUP(AE35,Daten_K!$C$8:$D$13,2,1))</f>
        <v/>
      </c>
    </row>
    <row r="36" spans="1:32" s="114" customFormat="1" ht="12" customHeight="1" x14ac:dyDescent="0.2">
      <c r="A36" s="142">
        <v>28</v>
      </c>
      <c r="B36" s="235"/>
      <c r="C36" s="236"/>
      <c r="D36" s="236"/>
      <c r="E36" s="237"/>
      <c r="F36" s="150"/>
      <c r="G36" s="151"/>
      <c r="H36" s="153"/>
      <c r="I36" s="151"/>
      <c r="J36" s="152"/>
      <c r="K36" s="153"/>
      <c r="L36" s="151"/>
      <c r="M36" s="153"/>
      <c r="N36" s="193"/>
      <c r="O36" s="151"/>
      <c r="P36" s="152"/>
      <c r="Q36" s="152"/>
      <c r="R36" s="153"/>
      <c r="S36" s="151"/>
      <c r="T36" s="152"/>
      <c r="U36" s="153"/>
      <c r="V36" s="151"/>
      <c r="W36" s="152"/>
      <c r="X36" s="153"/>
      <c r="Y36" s="151"/>
      <c r="Z36" s="153"/>
      <c r="AA36" s="151"/>
      <c r="AB36" s="152"/>
      <c r="AC36" s="153"/>
      <c r="AD36" s="154"/>
      <c r="AE36" s="105" t="str">
        <f t="shared" si="0"/>
        <v/>
      </c>
      <c r="AF36" s="138" t="str">
        <f>IF(ISERROR(VLOOKUP(AE36,Daten_K!$C$8:$D$13,2,1)),"",VLOOKUP(AE36,Daten_K!$C$8:$D$13,2,1))</f>
        <v/>
      </c>
    </row>
    <row r="37" spans="1:32" s="114" customFormat="1" ht="12" customHeight="1" x14ac:dyDescent="0.2">
      <c r="A37" s="142">
        <v>29</v>
      </c>
      <c r="B37" s="235"/>
      <c r="C37" s="236"/>
      <c r="D37" s="236"/>
      <c r="E37" s="237"/>
      <c r="F37" s="150"/>
      <c r="G37" s="151"/>
      <c r="H37" s="153"/>
      <c r="I37" s="151"/>
      <c r="J37" s="152"/>
      <c r="K37" s="153"/>
      <c r="L37" s="151"/>
      <c r="M37" s="153"/>
      <c r="N37" s="193"/>
      <c r="O37" s="151"/>
      <c r="P37" s="152"/>
      <c r="Q37" s="152"/>
      <c r="R37" s="153"/>
      <c r="S37" s="151"/>
      <c r="T37" s="152"/>
      <c r="U37" s="153"/>
      <c r="V37" s="151"/>
      <c r="W37" s="152"/>
      <c r="X37" s="153"/>
      <c r="Y37" s="151"/>
      <c r="Z37" s="153"/>
      <c r="AA37" s="151"/>
      <c r="AB37" s="152"/>
      <c r="AC37" s="153"/>
      <c r="AD37" s="154"/>
      <c r="AE37" s="105" t="str">
        <f t="shared" si="0"/>
        <v/>
      </c>
      <c r="AF37" s="138" t="str">
        <f>IF(ISERROR(VLOOKUP(AE37,Daten_K!$C$8:$D$13,2,1)),"",VLOOKUP(AE37,Daten_K!$C$8:$D$13,2,1))</f>
        <v/>
      </c>
    </row>
    <row r="38" spans="1:32" s="114" customFormat="1" ht="12" customHeight="1" thickBot="1" x14ac:dyDescent="0.25">
      <c r="A38" s="143">
        <v>30</v>
      </c>
      <c r="B38" s="224"/>
      <c r="C38" s="225"/>
      <c r="D38" s="225"/>
      <c r="E38" s="226"/>
      <c r="F38" s="165"/>
      <c r="G38" s="166"/>
      <c r="H38" s="168"/>
      <c r="I38" s="166"/>
      <c r="J38" s="167"/>
      <c r="K38" s="168"/>
      <c r="L38" s="166"/>
      <c r="M38" s="168"/>
      <c r="N38" s="196"/>
      <c r="O38" s="166"/>
      <c r="P38" s="167"/>
      <c r="Q38" s="167"/>
      <c r="R38" s="168"/>
      <c r="S38" s="166"/>
      <c r="T38" s="167"/>
      <c r="U38" s="168"/>
      <c r="V38" s="166"/>
      <c r="W38" s="167"/>
      <c r="X38" s="168"/>
      <c r="Y38" s="166"/>
      <c r="Z38" s="168"/>
      <c r="AA38" s="166"/>
      <c r="AB38" s="167"/>
      <c r="AC38" s="168"/>
      <c r="AD38" s="169"/>
      <c r="AE38" s="109" t="str">
        <f t="shared" si="0"/>
        <v/>
      </c>
      <c r="AF38" s="139" t="str">
        <f>IF(ISERROR(VLOOKUP(AE38,Daten_K!$C$8:$D$13,2,1)),"",VLOOKUP(AE38,Daten_K!$C$8:$D$13,2,1))</f>
        <v/>
      </c>
    </row>
    <row r="39" spans="1:32" s="114" customFormat="1" ht="12" customHeight="1" x14ac:dyDescent="0.2">
      <c r="A39" s="250" t="s">
        <v>11</v>
      </c>
      <c r="B39" s="250"/>
      <c r="C39" s="250"/>
      <c r="D39" s="250"/>
      <c r="E39" s="250"/>
      <c r="F39" s="115"/>
      <c r="G39" s="113" t="str">
        <f>IF(COUNTBLANK(G9:G38)=30,"",SUM(G9:G38))</f>
        <v/>
      </c>
      <c r="H39" s="117" t="str">
        <f t="shared" ref="H39:AB39" si="1">IF(COUNTBLANK(H9:H38)=30,"",SUM(H9:H38))</f>
        <v/>
      </c>
      <c r="I39" s="113" t="str">
        <f t="shared" si="1"/>
        <v/>
      </c>
      <c r="J39" s="116" t="str">
        <f t="shared" si="1"/>
        <v/>
      </c>
      <c r="K39" s="117" t="str">
        <f t="shared" si="1"/>
        <v/>
      </c>
      <c r="L39" s="113" t="str">
        <f t="shared" si="1"/>
        <v/>
      </c>
      <c r="M39" s="117" t="str">
        <f t="shared" si="1"/>
        <v/>
      </c>
      <c r="N39" s="211" t="str">
        <f t="shared" si="1"/>
        <v/>
      </c>
      <c r="O39" s="113" t="str">
        <f t="shared" si="1"/>
        <v/>
      </c>
      <c r="P39" s="116" t="str">
        <f t="shared" si="1"/>
        <v/>
      </c>
      <c r="Q39" s="116" t="str">
        <f t="shared" si="1"/>
        <v/>
      </c>
      <c r="R39" s="117" t="str">
        <f t="shared" si="1"/>
        <v/>
      </c>
      <c r="S39" s="113" t="str">
        <f t="shared" si="1"/>
        <v/>
      </c>
      <c r="T39" s="116" t="str">
        <f t="shared" si="1"/>
        <v/>
      </c>
      <c r="U39" s="117" t="str">
        <f t="shared" si="1"/>
        <v/>
      </c>
      <c r="V39" s="113" t="str">
        <f t="shared" si="1"/>
        <v/>
      </c>
      <c r="W39" s="116" t="str">
        <f t="shared" si="1"/>
        <v/>
      </c>
      <c r="X39" s="117" t="str">
        <f t="shared" si="1"/>
        <v/>
      </c>
      <c r="Y39" s="113" t="str">
        <f t="shared" si="1"/>
        <v/>
      </c>
      <c r="Z39" s="117" t="str">
        <f t="shared" si="1"/>
        <v/>
      </c>
      <c r="AA39" s="113" t="str">
        <f t="shared" si="1"/>
        <v/>
      </c>
      <c r="AB39" s="116" t="str">
        <f t="shared" si="1"/>
        <v/>
      </c>
      <c r="AC39" s="116" t="str">
        <f t="shared" ref="AC39:AD39" si="2">IF(COUNTBLANK(AC9:AC38)=30,"",SUM(AC9:AC38))</f>
        <v/>
      </c>
      <c r="AD39" s="116" t="str">
        <f t="shared" si="2"/>
        <v/>
      </c>
      <c r="AE39" s="118"/>
      <c r="AF39" s="119"/>
    </row>
    <row r="40" spans="1:32" s="114" customFormat="1" ht="12" customHeight="1" x14ac:dyDescent="0.2">
      <c r="A40" s="250" t="s">
        <v>12</v>
      </c>
      <c r="B40" s="250"/>
      <c r="C40" s="250"/>
      <c r="D40" s="250"/>
      <c r="E40" s="250"/>
      <c r="F40" s="120"/>
      <c r="G40" s="121" t="str">
        <f>IF(COUNTBLANK(G9:G38)=30,"",G39/(G$8*$P$2))</f>
        <v/>
      </c>
      <c r="H40" s="123" t="str">
        <f t="shared" ref="H40:AB40" si="3">IF(COUNTBLANK(H9:H38)=30,"",H39/(H$8*$P$2))</f>
        <v/>
      </c>
      <c r="I40" s="121" t="str">
        <f t="shared" si="3"/>
        <v/>
      </c>
      <c r="J40" s="122" t="str">
        <f t="shared" si="3"/>
        <v/>
      </c>
      <c r="K40" s="123" t="str">
        <f t="shared" si="3"/>
        <v/>
      </c>
      <c r="L40" s="121" t="str">
        <f t="shared" si="3"/>
        <v/>
      </c>
      <c r="M40" s="123" t="str">
        <f t="shared" si="3"/>
        <v/>
      </c>
      <c r="N40" s="212" t="str">
        <f t="shared" si="3"/>
        <v/>
      </c>
      <c r="O40" s="121" t="str">
        <f t="shared" si="3"/>
        <v/>
      </c>
      <c r="P40" s="122" t="str">
        <f t="shared" si="3"/>
        <v/>
      </c>
      <c r="Q40" s="122" t="str">
        <f t="shared" si="3"/>
        <v/>
      </c>
      <c r="R40" s="123" t="str">
        <f t="shared" si="3"/>
        <v/>
      </c>
      <c r="S40" s="121" t="str">
        <f t="shared" si="3"/>
        <v/>
      </c>
      <c r="T40" s="122" t="str">
        <f t="shared" si="3"/>
        <v/>
      </c>
      <c r="U40" s="123" t="str">
        <f t="shared" si="3"/>
        <v/>
      </c>
      <c r="V40" s="121" t="str">
        <f t="shared" si="3"/>
        <v/>
      </c>
      <c r="W40" s="122" t="str">
        <f t="shared" si="3"/>
        <v/>
      </c>
      <c r="X40" s="123" t="str">
        <f t="shared" si="3"/>
        <v/>
      </c>
      <c r="Y40" s="121" t="str">
        <f t="shared" si="3"/>
        <v/>
      </c>
      <c r="Z40" s="123" t="str">
        <f t="shared" si="3"/>
        <v/>
      </c>
      <c r="AA40" s="121" t="str">
        <f t="shared" si="3"/>
        <v/>
      </c>
      <c r="AB40" s="122" t="str">
        <f t="shared" si="3"/>
        <v/>
      </c>
      <c r="AC40" s="122" t="str">
        <f t="shared" ref="AC40:AD40" si="4">IF(COUNTBLANK(AC9:AC38)=30,"",AC39/(AC$8*$P$2))</f>
        <v/>
      </c>
      <c r="AD40" s="122" t="str">
        <f t="shared" si="4"/>
        <v/>
      </c>
      <c r="AE40" s="119"/>
      <c r="AF40" s="119"/>
    </row>
    <row r="41" spans="1:32" ht="7.5" customHeight="1" x14ac:dyDescent="0.25"/>
    <row r="42" spans="1:32" ht="12.75" customHeight="1" x14ac:dyDescent="0.25">
      <c r="G42" s="252" t="s">
        <v>2</v>
      </c>
      <c r="H42" s="252"/>
      <c r="I42" s="252"/>
      <c r="J42" s="252"/>
      <c r="K42" s="96">
        <v>1</v>
      </c>
      <c r="L42" s="96">
        <v>2</v>
      </c>
      <c r="M42" s="96">
        <v>3</v>
      </c>
      <c r="N42" s="96">
        <v>4</v>
      </c>
      <c r="O42" s="96">
        <v>5</v>
      </c>
      <c r="P42" s="96">
        <v>6</v>
      </c>
      <c r="Q42" s="251" t="s">
        <v>17</v>
      </c>
      <c r="R42" s="251"/>
    </row>
    <row r="43" spans="1:32" ht="12.75" hidden="1" customHeight="1" x14ac:dyDescent="0.25">
      <c r="G43" s="249" t="s">
        <v>16</v>
      </c>
      <c r="H43" s="249"/>
      <c r="I43" s="249"/>
      <c r="J43" s="249"/>
      <c r="K43" s="134" t="str">
        <f>IF(COUNTBLANK($F$9:$F$38)=30,"",COUNTIF($F$9:$F$38,K$42))</f>
        <v/>
      </c>
      <c r="L43" s="134" t="str">
        <f t="shared" ref="L43:P43" si="5">IF(COUNTBLANK($F$9:$F$38)=30,"",COUNTIF($F$9:$F$38,L$42))</f>
        <v/>
      </c>
      <c r="M43" s="134" t="str">
        <f t="shared" si="5"/>
        <v/>
      </c>
      <c r="N43" s="134" t="str">
        <f t="shared" si="5"/>
        <v/>
      </c>
      <c r="O43" s="134" t="str">
        <f t="shared" si="5"/>
        <v/>
      </c>
      <c r="P43" s="134" t="str">
        <f t="shared" si="5"/>
        <v/>
      </c>
      <c r="Q43" s="243" t="str">
        <f>IF(COUNTBLANK(F9:F38)=30,"",AVERAGE(F9:F38))</f>
        <v/>
      </c>
      <c r="R43" s="244"/>
      <c r="S43" s="85" t="str">
        <f>IF(COUNTBLANK($F$9:$F$38)&gt;COUNTBLANK($AF$9:$AF$38),"Es ist nicht zu jeder ZKA-Note eine Halbjaresnote eingertagen.","")</f>
        <v/>
      </c>
    </row>
    <row r="44" spans="1:32" ht="12.75" customHeight="1" x14ac:dyDescent="0.25">
      <c r="G44" s="249" t="s">
        <v>15</v>
      </c>
      <c r="H44" s="249"/>
      <c r="I44" s="249"/>
      <c r="J44" s="249"/>
      <c r="K44" s="134" t="str">
        <f t="shared" ref="K44:P44" si="6">IF(COUNTBLANK($AF$9:$AF$38)=30,"",COUNTIF($AF$9:$AF$38,K$42))</f>
        <v/>
      </c>
      <c r="L44" s="134" t="str">
        <f t="shared" si="6"/>
        <v/>
      </c>
      <c r="M44" s="134" t="str">
        <f t="shared" si="6"/>
        <v/>
      </c>
      <c r="N44" s="134" t="str">
        <f t="shared" si="6"/>
        <v/>
      </c>
      <c r="O44" s="134" t="str">
        <f t="shared" si="6"/>
        <v/>
      </c>
      <c r="P44" s="134" t="str">
        <f t="shared" si="6"/>
        <v/>
      </c>
      <c r="Q44" s="243" t="str">
        <f>IF(COUNTBLANK(AF9:AF38)=30,"",AVERAGE(AF9:AF38))</f>
        <v/>
      </c>
      <c r="R44" s="244"/>
    </row>
  </sheetData>
  <sheetProtection sheet="1" objects="1" scenarios="1"/>
  <mergeCells count="47">
    <mergeCell ref="Q43:R43"/>
    <mergeCell ref="Q44:R44"/>
    <mergeCell ref="A6:F7"/>
    <mergeCell ref="I2:J2"/>
    <mergeCell ref="G2:H2"/>
    <mergeCell ref="G44:J44"/>
    <mergeCell ref="A39:E39"/>
    <mergeCell ref="A40:E40"/>
    <mergeCell ref="Q42:R42"/>
    <mergeCell ref="G43:J43"/>
    <mergeCell ref="G42:J42"/>
    <mergeCell ref="B8:E8"/>
    <mergeCell ref="B9:E9"/>
    <mergeCell ref="B10:E10"/>
    <mergeCell ref="B11:E11"/>
    <mergeCell ref="B12:E12"/>
    <mergeCell ref="G4:M4"/>
    <mergeCell ref="N4:AD4"/>
    <mergeCell ref="AE5:AE7"/>
    <mergeCell ref="AF5:AF7"/>
    <mergeCell ref="B13:E13"/>
    <mergeCell ref="B14:E14"/>
    <mergeCell ref="B15:E15"/>
    <mergeCell ref="B16:E16"/>
    <mergeCell ref="B17:E17"/>
    <mergeCell ref="B27:E27"/>
    <mergeCell ref="B18:E18"/>
    <mergeCell ref="B19:E19"/>
    <mergeCell ref="B20:E20"/>
    <mergeCell ref="B21:E21"/>
    <mergeCell ref="B22:E22"/>
    <mergeCell ref="B38:E38"/>
    <mergeCell ref="B4:D4"/>
    <mergeCell ref="B33:E33"/>
    <mergeCell ref="B34:E34"/>
    <mergeCell ref="B35:E35"/>
    <mergeCell ref="B36:E36"/>
    <mergeCell ref="B37:E37"/>
    <mergeCell ref="B28:E28"/>
    <mergeCell ref="B29:E29"/>
    <mergeCell ref="B30:E30"/>
    <mergeCell ref="B31:E31"/>
    <mergeCell ref="B32:E32"/>
    <mergeCell ref="B23:E23"/>
    <mergeCell ref="B24:E24"/>
    <mergeCell ref="B25:E25"/>
    <mergeCell ref="B26:E26"/>
  </mergeCells>
  <conditionalFormatting sqref="K43:P43 F9:F38">
    <cfRule type="expression" dxfId="0" priority="2" stopIfTrue="1">
      <formula>COUNTBLANK($F$9:$F$38)&gt;COUNTBLANK($AF$9:$AF$38)</formula>
    </cfRule>
  </conditionalFormatting>
  <dataValidations count="1">
    <dataValidation type="whole" allowBlank="1" showInputMessage="1" showErrorMessage="1" errorTitle="ungültiger BE-Wert" error="Der eingegebeneWert liegt außerhalb der erreichbaren Bewertungseinheiten dieser Teilaufgabe. " sqref="G9:AD38">
      <formula1>0</formula1>
      <formula2>G$8</formula2>
    </dataValidation>
  </dataValidations>
  <printOptions horizontalCentered="1"/>
  <pageMargins left="0.31496062992125984" right="0.31496062992125984" top="0.78740157480314965" bottom="0.31496062992125984" header="0.31496062992125984" footer="0.31496062992125984"/>
  <pageSetup paperSize="9" orientation="landscape" r:id="rId1"/>
  <ignoredErrors>
    <ignoredError sqref="G39:AB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B0F0"/>
  </sheetPr>
  <dimension ref="A1:M69"/>
  <sheetViews>
    <sheetView showGridLines="0" zoomScale="115" zoomScaleNormal="115" workbookViewId="0">
      <selection activeCell="H27" sqref="H27"/>
    </sheetView>
  </sheetViews>
  <sheetFormatPr baseColWidth="10" defaultRowHeight="15" x14ac:dyDescent="0.25"/>
  <cols>
    <col min="1" max="6" width="10.7109375" customWidth="1"/>
    <col min="7" max="7" width="8.7109375" customWidth="1"/>
    <col min="8" max="13" width="10.7109375" customWidth="1"/>
  </cols>
  <sheetData>
    <row r="1" spans="1:13" ht="21" x14ac:dyDescent="0.35">
      <c r="A1" s="272" t="str">
        <f>"Zentrale Klassenarbeit Deutsch 2018 - Schuljahrgang 6 - Gymnasium - Klasse "&amp;Klasse!I2</f>
        <v xml:space="preserve">Zentrale Klassenarbeit Deutsch 2018 - Schuljahrgang 6 - Gymnasium - Klasse 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0" spans="1:13" ht="8.25" customHeight="1" x14ac:dyDescent="0.25"/>
    <row r="21" spans="1:13" ht="22.5" customHeight="1" x14ac:dyDescent="0.25">
      <c r="A21" s="92"/>
      <c r="B21" s="93"/>
      <c r="C21" s="93"/>
      <c r="D21" s="94"/>
      <c r="E21" s="89"/>
      <c r="F21" s="89"/>
      <c r="G21" s="89"/>
    </row>
    <row r="22" spans="1:13" x14ac:dyDescent="0.25">
      <c r="A22" s="95"/>
      <c r="B22" s="95"/>
      <c r="C22" s="95"/>
      <c r="D22" s="94"/>
      <c r="E22" s="89"/>
      <c r="F22" s="89"/>
      <c r="G22" s="283"/>
      <c r="H22" s="283"/>
      <c r="I22" s="283"/>
      <c r="J22" s="283"/>
      <c r="K22" s="283"/>
      <c r="M22" s="89"/>
    </row>
    <row r="23" spans="1:13" x14ac:dyDescent="0.25">
      <c r="A23" s="281"/>
      <c r="B23" s="281"/>
      <c r="C23" s="281"/>
      <c r="D23" s="281"/>
      <c r="E23" s="89"/>
      <c r="F23" s="89"/>
      <c r="G23" s="283"/>
      <c r="H23" s="283"/>
      <c r="I23" s="283"/>
      <c r="J23" s="283"/>
      <c r="K23" s="283"/>
      <c r="M23" s="89"/>
    </row>
    <row r="24" spans="1:13" ht="15" customHeight="1" x14ac:dyDescent="0.25">
      <c r="A24" s="282"/>
      <c r="B24" s="282"/>
      <c r="C24" s="282"/>
      <c r="D24" s="282"/>
      <c r="E24" s="89"/>
      <c r="F24" s="89"/>
      <c r="G24" s="90"/>
      <c r="M24" s="89"/>
    </row>
    <row r="25" spans="1:13" x14ac:dyDescent="0.25">
      <c r="A25" s="271"/>
      <c r="B25" s="271"/>
      <c r="C25" s="271"/>
      <c r="D25" s="271"/>
      <c r="E25" s="89"/>
      <c r="F25" s="89"/>
      <c r="G25" s="91"/>
      <c r="M25" s="89"/>
    </row>
    <row r="26" spans="1:13" ht="15" customHeight="1" x14ac:dyDescent="0.25">
      <c r="A26" s="271"/>
      <c r="B26" s="271"/>
      <c r="C26" s="271"/>
      <c r="D26" s="271"/>
      <c r="E26" s="89"/>
      <c r="F26" s="89"/>
      <c r="G26" s="91"/>
      <c r="M26" s="89"/>
    </row>
    <row r="27" spans="1:13" ht="15" customHeight="1" x14ac:dyDescent="0.25">
      <c r="A27" s="271"/>
      <c r="B27" s="271"/>
      <c r="C27" s="271"/>
      <c r="D27" s="271"/>
      <c r="E27" s="89"/>
      <c r="F27" s="89"/>
      <c r="G27" s="91"/>
      <c r="M27" s="89"/>
    </row>
    <row r="28" spans="1:13" ht="27.75" customHeight="1" x14ac:dyDescent="0.25">
      <c r="A28" s="271"/>
      <c r="B28" s="271"/>
      <c r="C28" s="271"/>
      <c r="D28" s="271"/>
      <c r="E28" s="89"/>
      <c r="F28" s="89"/>
      <c r="G28" s="91"/>
      <c r="J28" s="259" t="s">
        <v>139</v>
      </c>
      <c r="K28" s="259"/>
      <c r="L28" s="259"/>
      <c r="M28" s="89"/>
    </row>
    <row r="29" spans="1:13" ht="15" customHeight="1" x14ac:dyDescent="0.25">
      <c r="A29" s="271"/>
      <c r="B29" s="271"/>
      <c r="C29" s="271"/>
      <c r="D29" s="271"/>
      <c r="E29" s="89"/>
      <c r="F29" s="89"/>
      <c r="J29" s="5" t="s">
        <v>131</v>
      </c>
      <c r="K29" s="4" t="s">
        <v>132</v>
      </c>
      <c r="L29" s="184" t="s">
        <v>133</v>
      </c>
      <c r="M29" s="89"/>
    </row>
    <row r="30" spans="1:13" ht="29.45" customHeight="1" x14ac:dyDescent="0.25">
      <c r="A30" s="271"/>
      <c r="B30" s="271"/>
      <c r="C30" s="271"/>
      <c r="D30" s="271"/>
      <c r="E30" s="89"/>
      <c r="F30" s="89"/>
      <c r="G30" s="89"/>
      <c r="H30" s="89"/>
      <c r="I30" s="89"/>
      <c r="J30" s="89"/>
      <c r="K30" s="89"/>
      <c r="L30" s="89"/>
      <c r="M30" s="89"/>
    </row>
    <row r="31" spans="1:13" ht="30.75" customHeight="1" x14ac:dyDescent="0.25">
      <c r="A31" s="271"/>
      <c r="B31" s="271"/>
      <c r="C31" s="271"/>
      <c r="D31" s="271"/>
      <c r="E31" s="89"/>
      <c r="F31" s="89"/>
      <c r="G31" s="89"/>
      <c r="H31" s="89"/>
      <c r="I31" s="89"/>
      <c r="J31" s="89"/>
      <c r="K31" s="89"/>
      <c r="L31" s="89"/>
      <c r="M31" s="89"/>
    </row>
    <row r="32" spans="1:13" ht="21" x14ac:dyDescent="0.35">
      <c r="A32" s="272" t="str">
        <f>"Zentrale Klassenarbeit Deutsch 2018 - Schuljahrgang 6 - Gymnasium - Klasse "&amp;Klasse!I2</f>
        <v xml:space="preserve">Zentrale Klassenarbeit Deutsch 2018 - Schuljahrgang 6 - Gymnasium - Klasse 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</row>
    <row r="33" spans="1:6" ht="9" customHeight="1" x14ac:dyDescent="0.25"/>
    <row r="34" spans="1:6" x14ac:dyDescent="0.25">
      <c r="A34" s="273" t="s">
        <v>141</v>
      </c>
      <c r="B34" s="274"/>
      <c r="C34" s="275"/>
      <c r="D34" s="284" t="s">
        <v>142</v>
      </c>
      <c r="E34" s="285"/>
      <c r="F34" s="286"/>
    </row>
    <row r="35" spans="1:6" ht="13.15" customHeight="1" x14ac:dyDescent="0.25">
      <c r="A35" s="260" t="s">
        <v>157</v>
      </c>
      <c r="B35" s="260"/>
      <c r="C35" s="260"/>
      <c r="D35" s="267" t="s">
        <v>206</v>
      </c>
      <c r="E35" s="268"/>
      <c r="F35" s="276" t="s">
        <v>38</v>
      </c>
    </row>
    <row r="36" spans="1:6" ht="13.15" customHeight="1" x14ac:dyDescent="0.25">
      <c r="A36" s="260"/>
      <c r="B36" s="260"/>
      <c r="C36" s="260"/>
      <c r="D36" s="269"/>
      <c r="E36" s="270"/>
      <c r="F36" s="277"/>
    </row>
    <row r="37" spans="1:6" ht="13.15" customHeight="1" x14ac:dyDescent="0.25">
      <c r="A37" s="260" t="s">
        <v>102</v>
      </c>
      <c r="B37" s="260"/>
      <c r="C37" s="260"/>
      <c r="D37" s="267" t="s">
        <v>164</v>
      </c>
      <c r="E37" s="268"/>
      <c r="F37" s="277"/>
    </row>
    <row r="38" spans="1:6" ht="13.15" customHeight="1" x14ac:dyDescent="0.25">
      <c r="A38" s="260"/>
      <c r="B38" s="260"/>
      <c r="C38" s="260"/>
      <c r="D38" s="269"/>
      <c r="E38" s="270"/>
      <c r="F38" s="278"/>
    </row>
    <row r="39" spans="1:6" ht="13.15" customHeight="1" x14ac:dyDescent="0.25">
      <c r="A39" s="260" t="s">
        <v>99</v>
      </c>
      <c r="B39" s="260"/>
      <c r="C39" s="260"/>
      <c r="D39" s="267">
        <v>1</v>
      </c>
      <c r="E39" s="268"/>
      <c r="F39" s="276" t="s">
        <v>37</v>
      </c>
    </row>
    <row r="40" spans="1:6" ht="13.15" customHeight="1" x14ac:dyDescent="0.25">
      <c r="A40" s="260"/>
      <c r="B40" s="260"/>
      <c r="C40" s="260"/>
      <c r="D40" s="269"/>
      <c r="E40" s="270"/>
      <c r="F40" s="277"/>
    </row>
    <row r="41" spans="1:6" ht="13.15" customHeight="1" x14ac:dyDescent="0.25">
      <c r="A41" s="261" t="s">
        <v>207</v>
      </c>
      <c r="B41" s="262"/>
      <c r="C41" s="263"/>
      <c r="D41" s="267" t="s">
        <v>208</v>
      </c>
      <c r="E41" s="279"/>
      <c r="F41" s="277"/>
    </row>
    <row r="42" spans="1:6" ht="13.15" customHeight="1" x14ac:dyDescent="0.25">
      <c r="A42" s="264"/>
      <c r="B42" s="265"/>
      <c r="C42" s="266"/>
      <c r="D42" s="269"/>
      <c r="E42" s="280"/>
      <c r="F42" s="277"/>
    </row>
    <row r="43" spans="1:6" ht="13.15" customHeight="1" x14ac:dyDescent="0.25">
      <c r="A43" s="261" t="s">
        <v>100</v>
      </c>
      <c r="B43" s="262"/>
      <c r="C43" s="263"/>
      <c r="D43" s="267" t="s">
        <v>212</v>
      </c>
      <c r="E43" s="268"/>
      <c r="F43" s="277"/>
    </row>
    <row r="44" spans="1:6" ht="13.15" customHeight="1" x14ac:dyDescent="0.25">
      <c r="A44" s="264"/>
      <c r="B44" s="265"/>
      <c r="C44" s="266"/>
      <c r="D44" s="269"/>
      <c r="E44" s="270"/>
      <c r="F44" s="277"/>
    </row>
    <row r="45" spans="1:6" ht="13.15" customHeight="1" x14ac:dyDescent="0.25">
      <c r="A45" s="261" t="s">
        <v>103</v>
      </c>
      <c r="B45" s="262"/>
      <c r="C45" s="263"/>
      <c r="D45" s="267" t="s">
        <v>211</v>
      </c>
      <c r="E45" s="268"/>
      <c r="F45" s="277"/>
    </row>
    <row r="46" spans="1:6" ht="13.15" customHeight="1" x14ac:dyDescent="0.25">
      <c r="A46" s="264"/>
      <c r="B46" s="265"/>
      <c r="C46" s="266"/>
      <c r="D46" s="269"/>
      <c r="E46" s="270"/>
      <c r="F46" s="277"/>
    </row>
    <row r="47" spans="1:6" ht="13.15" customHeight="1" x14ac:dyDescent="0.25">
      <c r="A47" s="260" t="s">
        <v>209</v>
      </c>
      <c r="B47" s="260"/>
      <c r="C47" s="260"/>
      <c r="D47" s="267">
        <v>7</v>
      </c>
      <c r="E47" s="268"/>
      <c r="F47" s="277"/>
    </row>
    <row r="48" spans="1:6" ht="13.15" customHeight="1" x14ac:dyDescent="0.25">
      <c r="A48" s="260"/>
      <c r="B48" s="260"/>
      <c r="C48" s="260"/>
      <c r="D48" s="269"/>
      <c r="E48" s="270"/>
      <c r="F48" s="277"/>
    </row>
    <row r="49" spans="1:6" ht="13.15" customHeight="1" x14ac:dyDescent="0.25">
      <c r="A49" s="260" t="s">
        <v>210</v>
      </c>
      <c r="B49" s="260"/>
      <c r="C49" s="260"/>
      <c r="D49" s="267">
        <v>3</v>
      </c>
      <c r="E49" s="268"/>
      <c r="F49" s="277"/>
    </row>
    <row r="50" spans="1:6" ht="13.15" customHeight="1" x14ac:dyDescent="0.25">
      <c r="A50" s="260"/>
      <c r="B50" s="260"/>
      <c r="C50" s="260"/>
      <c r="D50" s="269"/>
      <c r="E50" s="270"/>
      <c r="F50" s="278"/>
    </row>
    <row r="51" spans="1:6" ht="15" customHeight="1" x14ac:dyDescent="0.25">
      <c r="A51" s="88"/>
      <c r="B51" s="88"/>
      <c r="C51" s="88"/>
      <c r="D51" s="88"/>
      <c r="E51" s="88"/>
      <c r="F51" s="88"/>
    </row>
    <row r="52" spans="1:6" ht="15" customHeight="1" x14ac:dyDescent="0.25"/>
    <row r="53" spans="1:6" ht="15" customHeight="1" x14ac:dyDescent="0.25"/>
    <row r="54" spans="1:6" ht="15" customHeight="1" x14ac:dyDescent="0.25"/>
    <row r="55" spans="1:6" ht="15" customHeight="1" x14ac:dyDescent="0.25"/>
    <row r="56" spans="1:6" ht="15" customHeight="1" x14ac:dyDescent="0.25"/>
    <row r="57" spans="1:6" ht="15" customHeight="1" x14ac:dyDescent="0.25"/>
    <row r="58" spans="1:6" ht="15" customHeight="1" x14ac:dyDescent="0.25"/>
    <row r="59" spans="1:6" ht="15" customHeight="1" x14ac:dyDescent="0.25"/>
    <row r="60" spans="1:6" ht="15" customHeight="1" x14ac:dyDescent="0.25"/>
    <row r="61" spans="1:6" ht="15" customHeight="1" x14ac:dyDescent="0.25"/>
    <row r="62" spans="1:6" ht="15" customHeight="1" x14ac:dyDescent="0.25"/>
    <row r="63" spans="1:6" ht="15" customHeight="1" x14ac:dyDescent="0.25"/>
    <row r="64" spans="1:6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sheetProtection sheet="1" objects="1" scenarios="1"/>
  <mergeCells count="33">
    <mergeCell ref="D37:E38"/>
    <mergeCell ref="D41:E42"/>
    <mergeCell ref="D43:E44"/>
    <mergeCell ref="D35:E36"/>
    <mergeCell ref="A1:M1"/>
    <mergeCell ref="A26:D26"/>
    <mergeCell ref="A27:D27"/>
    <mergeCell ref="A28:D28"/>
    <mergeCell ref="A29:D29"/>
    <mergeCell ref="A30:D30"/>
    <mergeCell ref="A25:D25"/>
    <mergeCell ref="A23:D23"/>
    <mergeCell ref="A24:D24"/>
    <mergeCell ref="G22:K23"/>
    <mergeCell ref="D34:F34"/>
    <mergeCell ref="A35:C36"/>
    <mergeCell ref="A37:C38"/>
    <mergeCell ref="J28:L28"/>
    <mergeCell ref="A47:C48"/>
    <mergeCell ref="A49:C50"/>
    <mergeCell ref="A45:C46"/>
    <mergeCell ref="D45:E46"/>
    <mergeCell ref="D47:E48"/>
    <mergeCell ref="D49:E50"/>
    <mergeCell ref="A31:D31"/>
    <mergeCell ref="A32:M32"/>
    <mergeCell ref="A39:C40"/>
    <mergeCell ref="A43:C44"/>
    <mergeCell ref="A34:C34"/>
    <mergeCell ref="D39:E40"/>
    <mergeCell ref="F39:F50"/>
    <mergeCell ref="F35:F38"/>
    <mergeCell ref="A41:C42"/>
  </mergeCells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8"/>
  <sheetViews>
    <sheetView showGridLines="0" showZeros="0" workbookViewId="0">
      <selection activeCell="B34" sqref="B34"/>
    </sheetView>
  </sheetViews>
  <sheetFormatPr baseColWidth="10" defaultRowHeight="15" x14ac:dyDescent="0.25"/>
  <cols>
    <col min="1" max="1" width="3.85546875" style="31" customWidth="1"/>
    <col min="2" max="2" width="81.28515625" style="8" customWidth="1"/>
    <col min="3" max="3" width="6.140625" style="9" customWidth="1"/>
    <col min="4" max="4" width="3.7109375" style="9" customWidth="1"/>
    <col min="5" max="5" width="7.85546875" style="9" customWidth="1"/>
    <col min="6" max="6" width="1.5703125" style="9" customWidth="1"/>
    <col min="7" max="10" width="7.85546875" style="9" customWidth="1"/>
    <col min="11" max="11" width="4.5703125" style="9" customWidth="1"/>
    <col min="12" max="16384" width="11.42578125" style="9"/>
  </cols>
  <sheetData>
    <row r="1" spans="1:10" ht="17.25" customHeight="1" thickBot="1" x14ac:dyDescent="0.3">
      <c r="A1" s="7" t="s">
        <v>19</v>
      </c>
      <c r="E1" s="291" t="s">
        <v>20</v>
      </c>
      <c r="F1" s="291"/>
      <c r="G1" s="291"/>
      <c r="H1" s="291"/>
      <c r="I1" s="291"/>
      <c r="J1" s="291"/>
    </row>
    <row r="2" spans="1:10" ht="60" customHeight="1" thickTop="1" x14ac:dyDescent="0.25">
      <c r="A2" s="292" t="s">
        <v>21</v>
      </c>
      <c r="B2" s="292"/>
      <c r="C2" s="292"/>
      <c r="D2" s="97"/>
      <c r="E2" s="293" t="s">
        <v>149</v>
      </c>
      <c r="F2" s="294"/>
      <c r="G2" s="294"/>
      <c r="H2" s="294"/>
      <c r="I2" s="294"/>
      <c r="J2" s="295"/>
    </row>
    <row r="3" spans="1:10" ht="19.5" customHeight="1" thickBot="1" x14ac:dyDescent="0.3">
      <c r="A3" s="302" t="s">
        <v>143</v>
      </c>
      <c r="B3" s="302"/>
      <c r="C3" s="302"/>
      <c r="D3" s="97"/>
      <c r="E3" s="296"/>
      <c r="F3" s="297"/>
      <c r="G3" s="297"/>
      <c r="H3" s="297"/>
      <c r="I3" s="297"/>
      <c r="J3" s="298"/>
    </row>
    <row r="4" spans="1:10" ht="15.75" customHeight="1" thickTop="1" thickBot="1" x14ac:dyDescent="0.3">
      <c r="A4" s="10"/>
      <c r="B4" s="10"/>
      <c r="C4" s="10" t="s">
        <v>22</v>
      </c>
      <c r="E4" s="299"/>
      <c r="F4" s="300"/>
      <c r="G4" s="300"/>
      <c r="H4" s="300"/>
      <c r="I4" s="300"/>
      <c r="J4" s="301"/>
    </row>
    <row r="5" spans="1:10" ht="16.5" thickTop="1" thickBot="1" x14ac:dyDescent="0.3">
      <c r="A5" s="11" t="s">
        <v>23</v>
      </c>
      <c r="B5" s="303" t="s">
        <v>24</v>
      </c>
      <c r="C5" s="303"/>
      <c r="D5" s="12"/>
      <c r="E5" s="13" t="s">
        <v>25</v>
      </c>
      <c r="F5" s="14"/>
      <c r="G5" s="13" t="s">
        <v>26</v>
      </c>
      <c r="H5" s="13" t="s">
        <v>27</v>
      </c>
      <c r="I5" s="13" t="s">
        <v>28</v>
      </c>
      <c r="J5" s="13" t="s">
        <v>29</v>
      </c>
    </row>
    <row r="6" spans="1:10" ht="15.75" thickTop="1" x14ac:dyDescent="0.25">
      <c r="A6" s="15"/>
      <c r="B6" s="16" t="s">
        <v>35</v>
      </c>
      <c r="C6" s="17" t="str">
        <f>IF(SUM(E6:J6)=0,"",SUM(E6:J6))</f>
        <v/>
      </c>
      <c r="D6" s="18"/>
      <c r="E6" s="19" t="str">
        <f>Klasse!P2</f>
        <v/>
      </c>
      <c r="F6" s="14"/>
      <c r="G6" s="20"/>
      <c r="H6" s="21"/>
      <c r="I6" s="21"/>
      <c r="J6" s="22"/>
    </row>
    <row r="7" spans="1:10" ht="4.5" customHeight="1" x14ac:dyDescent="0.25">
      <c r="A7" s="15"/>
      <c r="B7" s="16"/>
      <c r="C7" s="49"/>
      <c r="D7" s="18"/>
      <c r="E7" s="27"/>
      <c r="F7" s="14"/>
      <c r="G7" s="28"/>
      <c r="H7" s="29"/>
      <c r="I7" s="29"/>
      <c r="J7" s="30"/>
    </row>
    <row r="8" spans="1:10" x14ac:dyDescent="0.25">
      <c r="A8" s="11" t="s">
        <v>30</v>
      </c>
      <c r="B8" s="33" t="s">
        <v>145</v>
      </c>
      <c r="C8" s="33" t="s">
        <v>75</v>
      </c>
      <c r="D8" s="34"/>
      <c r="E8" s="27"/>
      <c r="F8" s="14"/>
      <c r="G8" s="28"/>
      <c r="H8" s="29"/>
      <c r="I8" s="29"/>
      <c r="J8" s="30"/>
    </row>
    <row r="9" spans="1:10" x14ac:dyDescent="0.25">
      <c r="B9" s="8" t="s">
        <v>76</v>
      </c>
      <c r="C9" s="17" t="str">
        <f t="shared" ref="C9:C14" si="0">IF(SUM(E9:J9)=0,"",SUM(E9:J9))</f>
        <v/>
      </c>
      <c r="D9" s="35"/>
      <c r="E9" s="23" t="str">
        <f>Klasse!K43</f>
        <v/>
      </c>
      <c r="F9" s="14"/>
      <c r="G9" s="24"/>
      <c r="H9" s="25"/>
      <c r="I9" s="25"/>
      <c r="J9" s="26"/>
    </row>
    <row r="10" spans="1:10" x14ac:dyDescent="0.25">
      <c r="B10" s="8" t="s">
        <v>77</v>
      </c>
      <c r="C10" s="17" t="str">
        <f t="shared" si="0"/>
        <v/>
      </c>
      <c r="D10" s="35"/>
      <c r="E10" s="23" t="str">
        <f>Klasse!L43</f>
        <v/>
      </c>
      <c r="F10" s="14"/>
      <c r="G10" s="24"/>
      <c r="H10" s="25"/>
      <c r="I10" s="25"/>
      <c r="J10" s="26"/>
    </row>
    <row r="11" spans="1:10" x14ac:dyDescent="0.25">
      <c r="B11" s="8" t="s">
        <v>78</v>
      </c>
      <c r="C11" s="17" t="str">
        <f t="shared" si="0"/>
        <v/>
      </c>
      <c r="D11" s="35"/>
      <c r="E11" s="23" t="str">
        <f>Klasse!M43</f>
        <v/>
      </c>
      <c r="F11" s="14"/>
      <c r="G11" s="24"/>
      <c r="H11" s="25"/>
      <c r="I11" s="25"/>
      <c r="J11" s="26"/>
    </row>
    <row r="12" spans="1:10" x14ac:dyDescent="0.25">
      <c r="B12" s="8" t="s">
        <v>79</v>
      </c>
      <c r="C12" s="17" t="str">
        <f t="shared" si="0"/>
        <v/>
      </c>
      <c r="D12" s="35"/>
      <c r="E12" s="23" t="str">
        <f>Klasse!N43</f>
        <v/>
      </c>
      <c r="F12" s="14"/>
      <c r="G12" s="24"/>
      <c r="H12" s="25"/>
      <c r="I12" s="25"/>
      <c r="J12" s="26"/>
    </row>
    <row r="13" spans="1:10" x14ac:dyDescent="0.25">
      <c r="B13" s="8" t="s">
        <v>80</v>
      </c>
      <c r="C13" s="17" t="str">
        <f t="shared" si="0"/>
        <v/>
      </c>
      <c r="D13" s="35"/>
      <c r="E13" s="23" t="str">
        <f>Klasse!O43</f>
        <v/>
      </c>
      <c r="F13" s="14"/>
      <c r="G13" s="24"/>
      <c r="H13" s="25"/>
      <c r="I13" s="25"/>
      <c r="J13" s="26"/>
    </row>
    <row r="14" spans="1:10" x14ac:dyDescent="0.25">
      <c r="B14" s="8" t="s">
        <v>81</v>
      </c>
      <c r="C14" s="17" t="str">
        <f t="shared" si="0"/>
        <v/>
      </c>
      <c r="D14" s="35"/>
      <c r="E14" s="23" t="str">
        <f>Klasse!P43</f>
        <v/>
      </c>
      <c r="F14" s="14"/>
      <c r="G14" s="24"/>
      <c r="H14" s="25"/>
      <c r="I14" s="25"/>
      <c r="J14" s="26"/>
    </row>
    <row r="15" spans="1:10" ht="4.5" customHeight="1" x14ac:dyDescent="0.25">
      <c r="C15" s="9" t="s">
        <v>75</v>
      </c>
      <c r="D15" s="32"/>
      <c r="E15" s="27"/>
      <c r="F15" s="14"/>
      <c r="G15" s="28"/>
      <c r="H15" s="29"/>
      <c r="I15" s="29"/>
      <c r="J15" s="30"/>
    </row>
    <row r="16" spans="1:10" x14ac:dyDescent="0.25">
      <c r="A16" s="11" t="s">
        <v>82</v>
      </c>
      <c r="B16" s="33" t="s">
        <v>83</v>
      </c>
      <c r="C16" s="33" t="s">
        <v>75</v>
      </c>
      <c r="D16" s="34"/>
      <c r="E16" s="27"/>
      <c r="F16" s="14"/>
      <c r="G16" s="28"/>
      <c r="H16" s="29"/>
      <c r="I16" s="29"/>
      <c r="J16" s="30"/>
    </row>
    <row r="17" spans="1:10" x14ac:dyDescent="0.25">
      <c r="B17" s="8" t="s">
        <v>84</v>
      </c>
      <c r="C17" s="17" t="str">
        <f t="shared" ref="C17:C52" si="1">IF(SUM(E17:J17)=0,"",SUM(E17:J17))</f>
        <v/>
      </c>
      <c r="D17" s="35"/>
      <c r="E17" s="23" t="str">
        <f>Klasse!K44</f>
        <v/>
      </c>
      <c r="F17" s="14"/>
      <c r="G17" s="24"/>
      <c r="H17" s="25"/>
      <c r="I17" s="25"/>
      <c r="J17" s="26"/>
    </row>
    <row r="18" spans="1:10" x14ac:dyDescent="0.25">
      <c r="B18" s="8" t="s">
        <v>85</v>
      </c>
      <c r="C18" s="17" t="str">
        <f t="shared" si="1"/>
        <v/>
      </c>
      <c r="D18" s="35"/>
      <c r="E18" s="23" t="str">
        <f>Klasse!L44</f>
        <v/>
      </c>
      <c r="F18" s="14"/>
      <c r="G18" s="24"/>
      <c r="H18" s="25"/>
      <c r="I18" s="25"/>
      <c r="J18" s="26"/>
    </row>
    <row r="19" spans="1:10" x14ac:dyDescent="0.25">
      <c r="B19" s="8" t="s">
        <v>86</v>
      </c>
      <c r="C19" s="17" t="str">
        <f t="shared" si="1"/>
        <v/>
      </c>
      <c r="D19" s="35"/>
      <c r="E19" s="23" t="str">
        <f>Klasse!M44</f>
        <v/>
      </c>
      <c r="F19" s="14"/>
      <c r="G19" s="24"/>
      <c r="H19" s="25"/>
      <c r="I19" s="25"/>
      <c r="J19" s="26"/>
    </row>
    <row r="20" spans="1:10" x14ac:dyDescent="0.25">
      <c r="B20" s="8" t="s">
        <v>87</v>
      </c>
      <c r="C20" s="17" t="str">
        <f t="shared" si="1"/>
        <v/>
      </c>
      <c r="D20" s="35"/>
      <c r="E20" s="23" t="str">
        <f>Klasse!N44</f>
        <v/>
      </c>
      <c r="F20" s="14"/>
      <c r="G20" s="24"/>
      <c r="H20" s="25"/>
      <c r="I20" s="25"/>
      <c r="J20" s="26"/>
    </row>
    <row r="21" spans="1:10" x14ac:dyDescent="0.25">
      <c r="B21" s="8" t="s">
        <v>88</v>
      </c>
      <c r="C21" s="17" t="str">
        <f t="shared" si="1"/>
        <v/>
      </c>
      <c r="D21" s="35"/>
      <c r="E21" s="23" t="str">
        <f>Klasse!O44</f>
        <v/>
      </c>
      <c r="F21" s="14"/>
      <c r="G21" s="24"/>
      <c r="H21" s="25"/>
      <c r="I21" s="25"/>
      <c r="J21" s="26"/>
    </row>
    <row r="22" spans="1:10" x14ac:dyDescent="0.25">
      <c r="B22" s="8" t="s">
        <v>89</v>
      </c>
      <c r="C22" s="17" t="str">
        <f t="shared" si="1"/>
        <v/>
      </c>
      <c r="D22" s="35"/>
      <c r="E22" s="23" t="str">
        <f>Klasse!P44</f>
        <v/>
      </c>
      <c r="F22" s="14"/>
      <c r="G22" s="24"/>
      <c r="H22" s="25"/>
      <c r="I22" s="25"/>
      <c r="J22" s="26"/>
    </row>
    <row r="23" spans="1:10" ht="6.75" customHeight="1" x14ac:dyDescent="0.25">
      <c r="C23" s="9" t="str">
        <f t="shared" si="1"/>
        <v/>
      </c>
      <c r="D23" s="32"/>
      <c r="E23" s="27"/>
      <c r="F23" s="14"/>
      <c r="G23" s="28"/>
      <c r="H23" s="29"/>
      <c r="I23" s="29"/>
      <c r="J23" s="30"/>
    </row>
    <row r="24" spans="1:10" ht="31.5" customHeight="1" x14ac:dyDescent="0.25">
      <c r="A24" s="11" t="s">
        <v>146</v>
      </c>
      <c r="B24" s="38" t="s">
        <v>36</v>
      </c>
      <c r="C24" s="33" t="str">
        <f t="shared" si="1"/>
        <v/>
      </c>
      <c r="D24" s="34"/>
      <c r="E24" s="27"/>
      <c r="F24" s="14"/>
      <c r="G24" s="28"/>
      <c r="H24" s="29"/>
      <c r="I24" s="29"/>
      <c r="J24" s="30"/>
    </row>
    <row r="25" spans="1:10" x14ac:dyDescent="0.25">
      <c r="B25" s="8" t="s">
        <v>49</v>
      </c>
      <c r="C25" s="17" t="str">
        <f t="shared" si="1"/>
        <v/>
      </c>
      <c r="D25" s="35"/>
      <c r="E25" s="23" t="str">
        <f>Klasse!G39</f>
        <v/>
      </c>
      <c r="F25" s="14"/>
      <c r="G25" s="24"/>
      <c r="H25" s="25"/>
      <c r="I25" s="25"/>
      <c r="J25" s="26"/>
    </row>
    <row r="26" spans="1:10" x14ac:dyDescent="0.25">
      <c r="B26" s="39" t="s">
        <v>37</v>
      </c>
      <c r="C26" s="41"/>
      <c r="D26" s="18"/>
      <c r="E26" s="42"/>
      <c r="F26" s="14"/>
      <c r="G26" s="43"/>
      <c r="H26" s="44"/>
      <c r="I26" s="44"/>
      <c r="J26" s="45"/>
    </row>
    <row r="27" spans="1:10" x14ac:dyDescent="0.25">
      <c r="B27" s="8" t="s">
        <v>72</v>
      </c>
      <c r="C27" s="40" t="str">
        <f t="shared" si="1"/>
        <v/>
      </c>
      <c r="D27" s="35"/>
      <c r="E27" s="23" t="str">
        <f>Klasse!H39</f>
        <v/>
      </c>
      <c r="F27" s="14"/>
      <c r="G27" s="24"/>
      <c r="H27" s="25"/>
      <c r="I27" s="25"/>
      <c r="J27" s="26"/>
    </row>
    <row r="28" spans="1:10" x14ac:dyDescent="0.25">
      <c r="B28" s="8" t="s">
        <v>50</v>
      </c>
      <c r="C28" s="17" t="str">
        <f t="shared" si="1"/>
        <v/>
      </c>
      <c r="D28" s="35"/>
      <c r="E28" s="23" t="str">
        <f>Klasse!I39</f>
        <v/>
      </c>
      <c r="F28" s="14"/>
      <c r="G28" s="24"/>
      <c r="H28" s="25"/>
      <c r="I28" s="25"/>
      <c r="J28" s="26"/>
    </row>
    <row r="29" spans="1:10" x14ac:dyDescent="0.25">
      <c r="B29" s="8" t="s">
        <v>51</v>
      </c>
      <c r="C29" s="17" t="str">
        <f t="shared" si="1"/>
        <v/>
      </c>
      <c r="D29" s="35"/>
      <c r="E29" s="23" t="str">
        <f>Klasse!J39</f>
        <v/>
      </c>
      <c r="F29" s="14"/>
      <c r="G29" s="24"/>
      <c r="H29" s="25"/>
      <c r="I29" s="25"/>
      <c r="J29" s="26"/>
    </row>
    <row r="30" spans="1:10" x14ac:dyDescent="0.25">
      <c r="B30" s="8" t="s">
        <v>52</v>
      </c>
      <c r="C30" s="17" t="str">
        <f t="shared" si="1"/>
        <v/>
      </c>
      <c r="D30" s="35"/>
      <c r="E30" s="23" t="str">
        <f>Klasse!K39</f>
        <v/>
      </c>
      <c r="F30" s="14"/>
      <c r="G30" s="24"/>
      <c r="H30" s="25"/>
      <c r="I30" s="25"/>
      <c r="J30" s="26"/>
    </row>
    <row r="31" spans="1:10" x14ac:dyDescent="0.25">
      <c r="B31" s="8" t="s">
        <v>53</v>
      </c>
      <c r="C31" s="17" t="str">
        <f t="shared" si="1"/>
        <v/>
      </c>
      <c r="D31" s="35"/>
      <c r="E31" s="23" t="str">
        <f>Klasse!L39</f>
        <v/>
      </c>
      <c r="F31" s="14"/>
      <c r="G31" s="24"/>
      <c r="H31" s="25"/>
      <c r="I31" s="25"/>
      <c r="J31" s="26"/>
    </row>
    <row r="32" spans="1:10" x14ac:dyDescent="0.25">
      <c r="B32" s="8" t="s">
        <v>54</v>
      </c>
      <c r="C32" s="17" t="str">
        <f t="shared" si="1"/>
        <v/>
      </c>
      <c r="D32" s="35"/>
      <c r="E32" s="23" t="str">
        <f>Klasse!M39</f>
        <v/>
      </c>
      <c r="F32" s="14"/>
      <c r="G32" s="24"/>
      <c r="H32" s="25"/>
      <c r="I32" s="25"/>
      <c r="J32" s="26"/>
    </row>
    <row r="33" spans="2:10" x14ac:dyDescent="0.25">
      <c r="B33" s="8" t="s">
        <v>55</v>
      </c>
      <c r="C33" s="17" t="str">
        <f t="shared" si="1"/>
        <v/>
      </c>
      <c r="D33" s="35"/>
      <c r="E33" s="23" t="str">
        <f>Klasse!N39</f>
        <v/>
      </c>
      <c r="F33" s="14"/>
      <c r="G33" s="24"/>
      <c r="H33" s="25"/>
      <c r="I33" s="25"/>
      <c r="J33" s="26"/>
    </row>
    <row r="34" spans="2:10" x14ac:dyDescent="0.25">
      <c r="B34" s="8" t="s">
        <v>73</v>
      </c>
      <c r="C34" s="17" t="str">
        <f t="shared" si="1"/>
        <v/>
      </c>
      <c r="D34" s="35"/>
      <c r="E34" s="23" t="str">
        <f>Klasse!O39</f>
        <v/>
      </c>
      <c r="F34" s="14"/>
      <c r="G34" s="24"/>
      <c r="H34" s="25"/>
      <c r="I34" s="25"/>
      <c r="J34" s="26"/>
    </row>
    <row r="35" spans="2:10" x14ac:dyDescent="0.25">
      <c r="B35" s="8" t="s">
        <v>56</v>
      </c>
      <c r="C35" s="17" t="str">
        <f t="shared" si="1"/>
        <v/>
      </c>
      <c r="D35" s="35"/>
      <c r="E35" s="23" t="str">
        <f>Klasse!P39</f>
        <v/>
      </c>
      <c r="F35" s="14"/>
      <c r="G35" s="24"/>
      <c r="H35" s="25"/>
      <c r="I35" s="25"/>
      <c r="J35" s="26"/>
    </row>
    <row r="36" spans="2:10" x14ac:dyDescent="0.25">
      <c r="B36" s="8" t="s">
        <v>57</v>
      </c>
      <c r="C36" s="17" t="str">
        <f t="shared" si="1"/>
        <v/>
      </c>
      <c r="D36" s="35"/>
      <c r="E36" s="23" t="str">
        <f>Klasse!Q39</f>
        <v/>
      </c>
      <c r="F36" s="14"/>
      <c r="G36" s="24"/>
      <c r="H36" s="25"/>
      <c r="I36" s="25"/>
      <c r="J36" s="26"/>
    </row>
    <row r="37" spans="2:10" x14ac:dyDescent="0.25">
      <c r="B37" s="8" t="s">
        <v>58</v>
      </c>
      <c r="C37" s="17" t="str">
        <f t="shared" si="1"/>
        <v/>
      </c>
      <c r="D37" s="35"/>
      <c r="E37" s="23" t="str">
        <f>Klasse!R39</f>
        <v/>
      </c>
      <c r="F37" s="14"/>
      <c r="G37" s="24"/>
      <c r="H37" s="25"/>
      <c r="I37" s="25"/>
      <c r="J37" s="26"/>
    </row>
    <row r="38" spans="2:10" x14ac:dyDescent="0.25">
      <c r="B38" s="8" t="s">
        <v>59</v>
      </c>
      <c r="C38" s="17" t="str">
        <f t="shared" si="1"/>
        <v/>
      </c>
      <c r="D38" s="35"/>
      <c r="E38" s="23" t="str">
        <f>Klasse!S39</f>
        <v/>
      </c>
      <c r="F38" s="14"/>
      <c r="G38" s="24"/>
      <c r="H38" s="25"/>
      <c r="I38" s="25"/>
      <c r="J38" s="26"/>
    </row>
    <row r="39" spans="2:10" x14ac:dyDescent="0.25">
      <c r="B39" s="8" t="s">
        <v>60</v>
      </c>
      <c r="C39" s="17" t="str">
        <f t="shared" si="1"/>
        <v/>
      </c>
      <c r="D39" s="35"/>
      <c r="E39" s="23" t="str">
        <f>Klasse!T39</f>
        <v/>
      </c>
      <c r="F39" s="14"/>
      <c r="G39" s="24"/>
      <c r="H39" s="25"/>
      <c r="I39" s="25"/>
      <c r="J39" s="26"/>
    </row>
    <row r="40" spans="2:10" x14ac:dyDescent="0.25">
      <c r="B40" s="8" t="s">
        <v>150</v>
      </c>
      <c r="C40" s="17" t="str">
        <f t="shared" si="1"/>
        <v/>
      </c>
      <c r="D40" s="35"/>
      <c r="E40" s="23" t="str">
        <f>Klasse!U39</f>
        <v/>
      </c>
      <c r="F40" s="14"/>
      <c r="G40" s="24"/>
      <c r="H40" s="25"/>
      <c r="I40" s="25"/>
      <c r="J40" s="26"/>
    </row>
    <row r="41" spans="2:10" x14ac:dyDescent="0.25">
      <c r="B41" s="8" t="s">
        <v>61</v>
      </c>
      <c r="C41" s="17" t="str">
        <f t="shared" si="1"/>
        <v/>
      </c>
      <c r="D41" s="35"/>
      <c r="E41" s="23" t="str">
        <f>Klasse!V39</f>
        <v/>
      </c>
      <c r="F41" s="14"/>
      <c r="G41" s="24"/>
      <c r="H41" s="25"/>
      <c r="I41" s="25"/>
      <c r="J41" s="26"/>
    </row>
    <row r="42" spans="2:10" x14ac:dyDescent="0.25">
      <c r="B42" s="8" t="s">
        <v>62</v>
      </c>
      <c r="C42" s="17" t="str">
        <f t="shared" si="1"/>
        <v/>
      </c>
      <c r="D42" s="35"/>
      <c r="E42" s="23" t="str">
        <f>Klasse!W39</f>
        <v/>
      </c>
      <c r="F42" s="14"/>
      <c r="G42" s="24"/>
      <c r="H42" s="25"/>
      <c r="I42" s="25"/>
      <c r="J42" s="26"/>
    </row>
    <row r="43" spans="2:10" x14ac:dyDescent="0.25">
      <c r="B43" s="8" t="s">
        <v>63</v>
      </c>
      <c r="C43" s="17" t="str">
        <f t="shared" si="1"/>
        <v/>
      </c>
      <c r="D43" s="35"/>
      <c r="E43" s="23" t="str">
        <f>Klasse!X39</f>
        <v/>
      </c>
      <c r="F43" s="14"/>
      <c r="G43" s="24"/>
      <c r="H43" s="25"/>
      <c r="I43" s="25"/>
      <c r="J43" s="26"/>
    </row>
    <row r="44" spans="2:10" x14ac:dyDescent="0.25">
      <c r="B44" s="8" t="s">
        <v>69</v>
      </c>
      <c r="C44" s="17" t="str">
        <f t="shared" si="1"/>
        <v/>
      </c>
      <c r="D44" s="35"/>
      <c r="E44" s="23" t="str">
        <f>Klasse!Y39</f>
        <v/>
      </c>
      <c r="F44" s="14"/>
      <c r="G44" s="24"/>
      <c r="H44" s="25"/>
      <c r="I44" s="25"/>
      <c r="J44" s="26"/>
    </row>
    <row r="45" spans="2:10" x14ac:dyDescent="0.25">
      <c r="B45" s="8" t="s">
        <v>70</v>
      </c>
      <c r="C45" s="17" t="str">
        <f t="shared" si="1"/>
        <v/>
      </c>
      <c r="D45" s="35"/>
      <c r="E45" s="23" t="str">
        <f>Klasse!Z39</f>
        <v/>
      </c>
      <c r="F45" s="14"/>
      <c r="G45" s="24"/>
      <c r="H45" s="25"/>
      <c r="I45" s="25"/>
      <c r="J45" s="26"/>
    </row>
    <row r="46" spans="2:10" x14ac:dyDescent="0.25">
      <c r="B46" s="8" t="s">
        <v>71</v>
      </c>
      <c r="C46" s="17" t="str">
        <f t="shared" si="1"/>
        <v/>
      </c>
      <c r="D46" s="35"/>
      <c r="E46" s="23" t="str">
        <f>Klasse!AA39</f>
        <v/>
      </c>
      <c r="F46" s="14"/>
      <c r="G46" s="24"/>
      <c r="H46" s="25"/>
      <c r="I46" s="25"/>
      <c r="J46" s="26"/>
    </row>
    <row r="47" spans="2:10" x14ac:dyDescent="0.25">
      <c r="B47" s="8" t="s">
        <v>74</v>
      </c>
      <c r="C47" s="17" t="str">
        <f t="shared" si="1"/>
        <v/>
      </c>
      <c r="D47" s="35"/>
      <c r="E47" s="23" t="str">
        <f>Klasse!AB39</f>
        <v/>
      </c>
      <c r="F47" s="14"/>
      <c r="G47" s="24"/>
      <c r="H47" s="25"/>
      <c r="I47" s="25"/>
      <c r="J47" s="26"/>
    </row>
    <row r="48" spans="2:10" x14ac:dyDescent="0.25">
      <c r="B48" s="8" t="s">
        <v>64</v>
      </c>
      <c r="C48" s="17" t="str">
        <f t="shared" si="1"/>
        <v/>
      </c>
      <c r="D48" s="35"/>
      <c r="E48" s="23" t="str">
        <f>Klasse!AD39</f>
        <v/>
      </c>
      <c r="F48" s="14"/>
      <c r="G48" s="24"/>
      <c r="H48" s="25"/>
      <c r="I48" s="25"/>
      <c r="J48" s="26"/>
    </row>
    <row r="49" spans="1:10" x14ac:dyDescent="0.25">
      <c r="B49" s="8" t="s">
        <v>65</v>
      </c>
      <c r="C49" s="17" t="e">
        <f t="shared" si="1"/>
        <v>#REF!</v>
      </c>
      <c r="D49" s="35"/>
      <c r="E49" s="23" t="e">
        <f>Klasse!#REF!</f>
        <v>#REF!</v>
      </c>
      <c r="F49" s="14"/>
      <c r="G49" s="24"/>
      <c r="H49" s="25"/>
      <c r="I49" s="25"/>
      <c r="J49" s="26"/>
    </row>
    <row r="50" spans="1:10" x14ac:dyDescent="0.25">
      <c r="B50" s="8" t="s">
        <v>66</v>
      </c>
      <c r="C50" s="17" t="e">
        <f t="shared" si="1"/>
        <v>#REF!</v>
      </c>
      <c r="D50" s="35"/>
      <c r="E50" s="23" t="e">
        <f>Klasse!#REF!</f>
        <v>#REF!</v>
      </c>
      <c r="F50" s="14"/>
      <c r="G50" s="24"/>
      <c r="H50" s="25"/>
      <c r="I50" s="25"/>
      <c r="J50" s="26"/>
    </row>
    <row r="51" spans="1:10" x14ac:dyDescent="0.25">
      <c r="B51" s="8" t="s">
        <v>67</v>
      </c>
      <c r="C51" s="17" t="e">
        <f t="shared" si="1"/>
        <v>#REF!</v>
      </c>
      <c r="D51" s="35"/>
      <c r="E51" s="23" t="e">
        <f>Klasse!#REF!</f>
        <v>#REF!</v>
      </c>
      <c r="F51" s="14"/>
      <c r="G51" s="24"/>
      <c r="H51" s="25"/>
      <c r="I51" s="25"/>
      <c r="J51" s="26"/>
    </row>
    <row r="52" spans="1:10" ht="15.75" thickBot="1" x14ac:dyDescent="0.3">
      <c r="B52" s="8" t="s">
        <v>68</v>
      </c>
      <c r="C52" s="17" t="e">
        <f t="shared" si="1"/>
        <v>#REF!</v>
      </c>
      <c r="D52" s="35"/>
      <c r="E52" s="36" t="e">
        <f>Klasse!#REF!</f>
        <v>#REF!</v>
      </c>
      <c r="F52" s="14"/>
      <c r="G52" s="46"/>
      <c r="H52" s="47"/>
      <c r="I52" s="47"/>
      <c r="J52" s="48"/>
    </row>
    <row r="53" spans="1:10" ht="6.75" customHeight="1" thickTop="1" x14ac:dyDescent="0.25">
      <c r="D53" s="32"/>
    </row>
    <row r="54" spans="1:10" x14ac:dyDescent="0.25">
      <c r="A54" s="11" t="s">
        <v>147</v>
      </c>
      <c r="B54" s="303" t="s">
        <v>31</v>
      </c>
      <c r="C54" s="303"/>
      <c r="D54" s="34"/>
    </row>
    <row r="55" spans="1:10" x14ac:dyDescent="0.25">
      <c r="B55" s="287" t="s">
        <v>32</v>
      </c>
      <c r="C55" s="287"/>
      <c r="D55" s="37"/>
    </row>
    <row r="56" spans="1:10" x14ac:dyDescent="0.25">
      <c r="B56" s="288" t="s">
        <v>33</v>
      </c>
      <c r="C56" s="288"/>
    </row>
    <row r="57" spans="1:10" ht="22.5" customHeight="1" x14ac:dyDescent="0.25">
      <c r="B57" s="8" t="s">
        <v>34</v>
      </c>
    </row>
    <row r="58" spans="1:10" ht="160.5" customHeight="1" x14ac:dyDescent="0.25">
      <c r="B58" s="289"/>
      <c r="C58" s="290"/>
    </row>
  </sheetData>
  <mergeCells count="9">
    <mergeCell ref="B55:C55"/>
    <mergeCell ref="B56:C56"/>
    <mergeCell ref="B58:C58"/>
    <mergeCell ref="E1:J1"/>
    <mergeCell ref="A2:C2"/>
    <mergeCell ref="E2:J4"/>
    <mergeCell ref="A3:C3"/>
    <mergeCell ref="B5:C5"/>
    <mergeCell ref="B54:C54"/>
  </mergeCells>
  <pageMargins left="0.70866141732283472" right="0.31496062992125984" top="0.31496062992125984" bottom="0.3149606299212598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J40"/>
  <sheetViews>
    <sheetView showGridLines="0" showZeros="0" workbookViewId="0">
      <selection activeCell="G6" sqref="G6"/>
    </sheetView>
  </sheetViews>
  <sheetFormatPr baseColWidth="10" defaultRowHeight="15" x14ac:dyDescent="0.25"/>
  <cols>
    <col min="1" max="1" width="3.85546875" style="31" customWidth="1"/>
    <col min="2" max="2" width="81.28515625" style="8" customWidth="1"/>
    <col min="3" max="3" width="6.140625" style="9" customWidth="1"/>
    <col min="4" max="4" width="3.7109375" style="9" customWidth="1"/>
    <col min="5" max="5" width="7.85546875" style="9" customWidth="1"/>
    <col min="6" max="6" width="1.5703125" style="9" customWidth="1"/>
    <col min="7" max="10" width="7.85546875" style="9" customWidth="1"/>
    <col min="11" max="11" width="4.5703125" style="9" customWidth="1"/>
    <col min="12" max="16384" width="11.42578125" style="9"/>
  </cols>
  <sheetData>
    <row r="1" spans="1:10" ht="17.25" customHeight="1" thickBot="1" x14ac:dyDescent="0.3">
      <c r="A1" s="7"/>
      <c r="E1" s="291" t="s">
        <v>20</v>
      </c>
      <c r="F1" s="291"/>
      <c r="G1" s="291"/>
      <c r="H1" s="291"/>
      <c r="I1" s="291"/>
      <c r="J1" s="291"/>
    </row>
    <row r="2" spans="1:10" ht="60" customHeight="1" thickTop="1" x14ac:dyDescent="0.25">
      <c r="A2" s="304" t="s">
        <v>205</v>
      </c>
      <c r="B2" s="304"/>
      <c r="C2" s="304"/>
      <c r="D2" s="79"/>
      <c r="E2" s="293" t="s">
        <v>149</v>
      </c>
      <c r="F2" s="294"/>
      <c r="G2" s="294"/>
      <c r="H2" s="294"/>
      <c r="I2" s="294"/>
      <c r="J2" s="295"/>
    </row>
    <row r="3" spans="1:10" ht="19.5" customHeight="1" thickBot="1" x14ac:dyDescent="0.3">
      <c r="A3" s="302" t="s">
        <v>143</v>
      </c>
      <c r="B3" s="302"/>
      <c r="C3" s="302"/>
      <c r="D3" s="79"/>
      <c r="E3" s="296"/>
      <c r="F3" s="297"/>
      <c r="G3" s="297"/>
      <c r="H3" s="297"/>
      <c r="I3" s="297"/>
      <c r="J3" s="298"/>
    </row>
    <row r="4" spans="1:10" ht="15.75" customHeight="1" thickTop="1" thickBot="1" x14ac:dyDescent="0.3">
      <c r="A4" s="10"/>
      <c r="B4" s="10"/>
      <c r="C4" s="10" t="s">
        <v>22</v>
      </c>
      <c r="E4" s="299"/>
      <c r="F4" s="300"/>
      <c r="G4" s="300"/>
      <c r="H4" s="300"/>
      <c r="I4" s="300"/>
      <c r="J4" s="301"/>
    </row>
    <row r="5" spans="1:10" ht="16.5" thickTop="1" thickBot="1" x14ac:dyDescent="0.3">
      <c r="A5" s="11" t="s">
        <v>23</v>
      </c>
      <c r="B5" s="303" t="s">
        <v>24</v>
      </c>
      <c r="C5" s="303"/>
      <c r="D5" s="12"/>
      <c r="E5" s="13" t="s">
        <v>25</v>
      </c>
      <c r="F5" s="14"/>
      <c r="G5" s="13" t="s">
        <v>26</v>
      </c>
      <c r="H5" s="13" t="s">
        <v>27</v>
      </c>
      <c r="I5" s="13" t="s">
        <v>28</v>
      </c>
      <c r="J5" s="13" t="s">
        <v>29</v>
      </c>
    </row>
    <row r="6" spans="1:10" ht="15.75" thickTop="1" x14ac:dyDescent="0.25">
      <c r="A6" s="15"/>
      <c r="B6" s="16" t="s">
        <v>35</v>
      </c>
      <c r="C6" s="17" t="str">
        <f>IF(SUM(E6:J6)=0,"",SUM(E6:J6))</f>
        <v/>
      </c>
      <c r="D6" s="18"/>
      <c r="E6" s="19" t="str">
        <f>Klasse!P2</f>
        <v/>
      </c>
      <c r="F6" s="14"/>
      <c r="G6" s="20"/>
      <c r="H6" s="21"/>
      <c r="I6" s="21"/>
      <c r="J6" s="22"/>
    </row>
    <row r="7" spans="1:10" ht="4.5" customHeight="1" x14ac:dyDescent="0.25">
      <c r="A7" s="15"/>
      <c r="B7" s="16"/>
      <c r="C7" s="49"/>
      <c r="D7" s="18"/>
      <c r="E7" s="27"/>
      <c r="F7" s="14"/>
      <c r="G7" s="28"/>
      <c r="H7" s="29"/>
      <c r="I7" s="29"/>
      <c r="J7" s="30"/>
    </row>
    <row r="8" spans="1:10" ht="31.5" customHeight="1" x14ac:dyDescent="0.25">
      <c r="A8" s="11" t="s">
        <v>30</v>
      </c>
      <c r="B8" s="38" t="s">
        <v>36</v>
      </c>
      <c r="C8" s="33" t="str">
        <f t="shared" ref="C8:C34" si="0">IF(SUM(E8:J8)=0,"",SUM(E8:J8))</f>
        <v/>
      </c>
      <c r="D8" s="34"/>
      <c r="E8" s="27"/>
      <c r="F8" s="14"/>
      <c r="G8" s="28"/>
      <c r="H8" s="29"/>
      <c r="I8" s="29"/>
      <c r="J8" s="30"/>
    </row>
    <row r="9" spans="1:10" ht="15.75" x14ac:dyDescent="0.25">
      <c r="B9" s="172" t="s">
        <v>38</v>
      </c>
      <c r="C9" s="170" t="str">
        <f t="shared" si="0"/>
        <v/>
      </c>
      <c r="D9" s="18"/>
      <c r="E9" s="27"/>
      <c r="F9" s="14"/>
      <c r="G9" s="28"/>
      <c r="H9" s="29"/>
      <c r="I9" s="29"/>
      <c r="J9" s="30"/>
    </row>
    <row r="10" spans="1:10" x14ac:dyDescent="0.25">
      <c r="B10" t="s">
        <v>183</v>
      </c>
      <c r="C10" s="17" t="str">
        <f t="shared" ref="C10:C12" si="1">IF(SUM(E10:J10)=0,"",SUM(E10:J10))</f>
        <v/>
      </c>
      <c r="D10" s="35"/>
      <c r="E10" s="177" t="str">
        <f>Klasse!G39</f>
        <v/>
      </c>
      <c r="F10" s="14"/>
      <c r="G10" s="24"/>
      <c r="H10" s="25"/>
      <c r="I10" s="25"/>
      <c r="J10" s="26"/>
    </row>
    <row r="11" spans="1:10" x14ac:dyDescent="0.25">
      <c r="B11" t="s">
        <v>184</v>
      </c>
      <c r="C11" s="17" t="str">
        <f t="shared" si="1"/>
        <v/>
      </c>
      <c r="D11" s="35"/>
      <c r="E11" s="177" t="str">
        <f>Klasse!H39</f>
        <v/>
      </c>
      <c r="F11" s="14"/>
      <c r="G11" s="24"/>
      <c r="H11" s="25"/>
      <c r="I11" s="25"/>
      <c r="J11" s="26"/>
    </row>
    <row r="12" spans="1:10" x14ac:dyDescent="0.25">
      <c r="B12" t="s">
        <v>185</v>
      </c>
      <c r="C12" s="17" t="str">
        <f t="shared" si="1"/>
        <v/>
      </c>
      <c r="D12" s="35"/>
      <c r="E12" s="177" t="str">
        <f>Klasse!I39</f>
        <v/>
      </c>
      <c r="F12" s="14"/>
      <c r="G12" s="24"/>
      <c r="H12" s="25"/>
      <c r="I12" s="25"/>
      <c r="J12" s="26"/>
    </row>
    <row r="13" spans="1:10" x14ac:dyDescent="0.25">
      <c r="B13" t="s">
        <v>186</v>
      </c>
      <c r="C13" s="17" t="str">
        <f t="shared" si="0"/>
        <v/>
      </c>
      <c r="D13" s="35"/>
      <c r="E13" s="177" t="str">
        <f>Klasse!J39</f>
        <v/>
      </c>
      <c r="F13" s="14"/>
      <c r="G13" s="24"/>
      <c r="H13" s="25"/>
      <c r="I13" s="25"/>
      <c r="J13" s="26"/>
    </row>
    <row r="14" spans="1:10" x14ac:dyDescent="0.25">
      <c r="B14" t="s">
        <v>187</v>
      </c>
      <c r="C14" s="17" t="str">
        <f t="shared" si="0"/>
        <v/>
      </c>
      <c r="D14" s="35"/>
      <c r="E14" s="177" t="str">
        <f>Klasse!K39</f>
        <v/>
      </c>
      <c r="F14" s="14"/>
      <c r="G14" s="24"/>
      <c r="H14" s="25"/>
      <c r="I14" s="25"/>
      <c r="J14" s="26"/>
    </row>
    <row r="15" spans="1:10" x14ac:dyDescent="0.25">
      <c r="B15" t="s">
        <v>188</v>
      </c>
      <c r="C15" s="17" t="str">
        <f t="shared" si="0"/>
        <v/>
      </c>
      <c r="D15" s="35"/>
      <c r="E15" s="177" t="str">
        <f>Klasse!L39</f>
        <v/>
      </c>
      <c r="F15" s="14"/>
      <c r="G15" s="24"/>
      <c r="H15" s="25"/>
      <c r="I15" s="25"/>
      <c r="J15" s="26"/>
    </row>
    <row r="16" spans="1:10" x14ac:dyDescent="0.25">
      <c r="B16" t="s">
        <v>189</v>
      </c>
      <c r="C16" s="17" t="str">
        <f t="shared" si="0"/>
        <v/>
      </c>
      <c r="D16" s="35"/>
      <c r="E16" s="177" t="str">
        <f>Klasse!M39</f>
        <v/>
      </c>
      <c r="F16" s="14"/>
      <c r="G16" s="24"/>
      <c r="H16" s="25"/>
      <c r="I16" s="25"/>
      <c r="J16" s="26"/>
    </row>
    <row r="17" spans="2:10" ht="15.75" x14ac:dyDescent="0.25">
      <c r="B17" s="171" t="s">
        <v>37</v>
      </c>
      <c r="C17" s="173" t="str">
        <f t="shared" si="0"/>
        <v/>
      </c>
      <c r="D17" s="18"/>
      <c r="E17" s="178"/>
      <c r="F17" s="14"/>
      <c r="G17" s="174"/>
      <c r="H17" s="175"/>
      <c r="I17" s="175"/>
      <c r="J17" s="176"/>
    </row>
    <row r="18" spans="2:10" x14ac:dyDescent="0.25">
      <c r="B18" t="s">
        <v>190</v>
      </c>
      <c r="C18" s="17" t="str">
        <f t="shared" si="0"/>
        <v/>
      </c>
      <c r="D18" s="35"/>
      <c r="E18" s="177" t="str">
        <f>Klasse!N39</f>
        <v/>
      </c>
      <c r="F18" s="14"/>
      <c r="G18" s="24"/>
      <c r="H18" s="25"/>
      <c r="I18" s="25"/>
      <c r="J18" s="26"/>
    </row>
    <row r="19" spans="2:10" x14ac:dyDescent="0.25">
      <c r="B19" t="s">
        <v>191</v>
      </c>
      <c r="C19" s="17" t="str">
        <f t="shared" si="0"/>
        <v/>
      </c>
      <c r="D19" s="35"/>
      <c r="E19" s="177" t="str">
        <f>Klasse!O39</f>
        <v/>
      </c>
      <c r="F19" s="14"/>
      <c r="G19" s="24"/>
      <c r="H19" s="25"/>
      <c r="I19" s="25"/>
      <c r="J19" s="26"/>
    </row>
    <row r="20" spans="2:10" x14ac:dyDescent="0.25">
      <c r="B20" t="s">
        <v>51</v>
      </c>
      <c r="C20" s="17" t="str">
        <f t="shared" si="0"/>
        <v/>
      </c>
      <c r="D20" s="35"/>
      <c r="E20" s="177" t="str">
        <f>Klasse!P39</f>
        <v/>
      </c>
      <c r="F20" s="14"/>
      <c r="G20" s="24"/>
      <c r="H20" s="25"/>
      <c r="I20" s="25"/>
      <c r="J20" s="26"/>
    </row>
    <row r="21" spans="2:10" x14ac:dyDescent="0.25">
      <c r="B21" t="s">
        <v>192</v>
      </c>
      <c r="C21" s="17" t="str">
        <f t="shared" si="0"/>
        <v/>
      </c>
      <c r="D21" s="35"/>
      <c r="E21" s="177" t="str">
        <f>Klasse!Q39</f>
        <v/>
      </c>
      <c r="F21" s="14"/>
      <c r="G21" s="24"/>
      <c r="H21" s="25"/>
      <c r="I21" s="25"/>
      <c r="J21" s="26"/>
    </row>
    <row r="22" spans="2:10" x14ac:dyDescent="0.25">
      <c r="B22" t="s">
        <v>53</v>
      </c>
      <c r="C22" s="17" t="str">
        <f t="shared" si="0"/>
        <v/>
      </c>
      <c r="D22" s="35"/>
      <c r="E22" s="177" t="str">
        <f>Klasse!R39</f>
        <v/>
      </c>
      <c r="F22" s="14"/>
      <c r="G22" s="24"/>
      <c r="H22" s="25"/>
      <c r="I22" s="25"/>
      <c r="J22" s="26"/>
    </row>
    <row r="23" spans="2:10" x14ac:dyDescent="0.25">
      <c r="B23" t="s">
        <v>193</v>
      </c>
      <c r="C23" s="17" t="str">
        <f t="shared" si="0"/>
        <v/>
      </c>
      <c r="D23" s="35"/>
      <c r="E23" s="177" t="str">
        <f>Klasse!S39</f>
        <v/>
      </c>
      <c r="F23" s="14"/>
      <c r="G23" s="24"/>
      <c r="H23" s="25"/>
      <c r="I23" s="25"/>
      <c r="J23" s="26"/>
    </row>
    <row r="24" spans="2:10" x14ac:dyDescent="0.25">
      <c r="B24" t="s">
        <v>194</v>
      </c>
      <c r="C24" s="17" t="str">
        <f t="shared" si="0"/>
        <v/>
      </c>
      <c r="D24" s="35"/>
      <c r="E24" s="177" t="str">
        <f>Klasse!T39</f>
        <v/>
      </c>
      <c r="F24" s="14"/>
      <c r="G24" s="24"/>
      <c r="H24" s="25"/>
      <c r="I24" s="25"/>
      <c r="J24" s="26"/>
    </row>
    <row r="25" spans="2:10" x14ac:dyDescent="0.25">
      <c r="B25" t="s">
        <v>195</v>
      </c>
      <c r="C25" s="17" t="str">
        <f t="shared" si="0"/>
        <v/>
      </c>
      <c r="D25" s="35"/>
      <c r="E25" s="177" t="str">
        <f>Klasse!U39</f>
        <v/>
      </c>
      <c r="F25" s="14"/>
      <c r="G25" s="24"/>
      <c r="H25" s="25"/>
      <c r="I25" s="25"/>
      <c r="J25" s="26"/>
    </row>
    <row r="26" spans="2:10" x14ac:dyDescent="0.25">
      <c r="B26" t="s">
        <v>196</v>
      </c>
      <c r="C26" s="17" t="str">
        <f t="shared" si="0"/>
        <v/>
      </c>
      <c r="D26" s="35"/>
      <c r="E26" s="177" t="str">
        <f>Klasse!V39</f>
        <v/>
      </c>
      <c r="F26" s="14"/>
      <c r="G26" s="24"/>
      <c r="H26" s="25"/>
      <c r="I26" s="25"/>
      <c r="J26" s="26"/>
    </row>
    <row r="27" spans="2:10" x14ac:dyDescent="0.25">
      <c r="B27" t="s">
        <v>197</v>
      </c>
      <c r="C27" s="17" t="str">
        <f t="shared" si="0"/>
        <v/>
      </c>
      <c r="D27" s="35"/>
      <c r="E27" s="177" t="str">
        <f>Klasse!W39</f>
        <v/>
      </c>
      <c r="F27" s="14"/>
      <c r="G27" s="24"/>
      <c r="H27" s="25"/>
      <c r="I27" s="25"/>
      <c r="J27" s="26"/>
    </row>
    <row r="28" spans="2:10" x14ac:dyDescent="0.25">
      <c r="B28" t="s">
        <v>198</v>
      </c>
      <c r="C28" s="17" t="str">
        <f t="shared" si="0"/>
        <v/>
      </c>
      <c r="D28" s="35"/>
      <c r="E28" s="177" t="str">
        <f>Klasse!X39</f>
        <v/>
      </c>
      <c r="F28" s="14"/>
      <c r="G28" s="24"/>
      <c r="H28" s="25"/>
      <c r="I28" s="25"/>
      <c r="J28" s="26"/>
    </row>
    <row r="29" spans="2:10" x14ac:dyDescent="0.25">
      <c r="B29" t="s">
        <v>199</v>
      </c>
      <c r="C29" s="17" t="str">
        <f t="shared" si="0"/>
        <v/>
      </c>
      <c r="D29" s="35"/>
      <c r="E29" s="177" t="str">
        <f>Klasse!Y39</f>
        <v/>
      </c>
      <c r="F29" s="14"/>
      <c r="G29" s="24"/>
      <c r="H29" s="25"/>
      <c r="I29" s="25"/>
      <c r="J29" s="26"/>
    </row>
    <row r="30" spans="2:10" x14ac:dyDescent="0.25">
      <c r="B30" t="s">
        <v>200</v>
      </c>
      <c r="C30" s="17" t="str">
        <f t="shared" si="0"/>
        <v/>
      </c>
      <c r="D30" s="35"/>
      <c r="E30" s="177" t="str">
        <f>Klasse!Z39</f>
        <v/>
      </c>
      <c r="F30" s="14"/>
      <c r="G30" s="24"/>
      <c r="H30" s="25"/>
      <c r="I30" s="25"/>
      <c r="J30" s="26"/>
    </row>
    <row r="31" spans="2:10" x14ac:dyDescent="0.25">
      <c r="B31" t="s">
        <v>201</v>
      </c>
      <c r="C31" s="17" t="str">
        <f t="shared" si="0"/>
        <v/>
      </c>
      <c r="D31" s="35"/>
      <c r="E31" s="177" t="str">
        <f>Klasse!AA39</f>
        <v/>
      </c>
      <c r="F31" s="14"/>
      <c r="G31" s="24"/>
      <c r="H31" s="25"/>
      <c r="I31" s="25"/>
      <c r="J31" s="26"/>
    </row>
    <row r="32" spans="2:10" x14ac:dyDescent="0.25">
      <c r="B32" t="s">
        <v>202</v>
      </c>
      <c r="C32" s="17" t="str">
        <f t="shared" si="0"/>
        <v/>
      </c>
      <c r="D32" s="35"/>
      <c r="E32" s="177" t="str">
        <f>Klasse!AB39</f>
        <v/>
      </c>
      <c r="F32" s="14"/>
      <c r="G32" s="24"/>
      <c r="H32" s="25"/>
      <c r="I32" s="25"/>
      <c r="J32" s="26"/>
    </row>
    <row r="33" spans="1:10" x14ac:dyDescent="0.25">
      <c r="B33" t="s">
        <v>203</v>
      </c>
      <c r="C33" s="17" t="str">
        <f t="shared" si="0"/>
        <v/>
      </c>
      <c r="D33" s="35"/>
      <c r="E33" s="177" t="str">
        <f>Klasse!AC39</f>
        <v/>
      </c>
      <c r="F33" s="14"/>
      <c r="G33" s="24"/>
      <c r="H33" s="25"/>
      <c r="I33" s="25"/>
      <c r="J33" s="26"/>
    </row>
    <row r="34" spans="1:10" ht="15.75" thickBot="1" x14ac:dyDescent="0.3">
      <c r="B34" t="s">
        <v>204</v>
      </c>
      <c r="C34" s="17" t="str">
        <f t="shared" si="0"/>
        <v/>
      </c>
      <c r="D34" s="35"/>
      <c r="E34" s="216" t="str">
        <f>Klasse!AD39</f>
        <v/>
      </c>
      <c r="F34" s="14"/>
      <c r="G34" s="46"/>
      <c r="H34" s="47"/>
      <c r="I34" s="47"/>
      <c r="J34" s="48"/>
    </row>
    <row r="35" spans="1:10" ht="6.75" customHeight="1" thickTop="1" x14ac:dyDescent="0.25">
      <c r="D35" s="32"/>
    </row>
    <row r="36" spans="1:10" x14ac:dyDescent="0.25">
      <c r="A36" s="11" t="s">
        <v>147</v>
      </c>
      <c r="B36" s="303" t="s">
        <v>31</v>
      </c>
      <c r="C36" s="303"/>
      <c r="D36" s="34"/>
    </row>
    <row r="37" spans="1:10" x14ac:dyDescent="0.25">
      <c r="B37" s="287" t="s">
        <v>32</v>
      </c>
      <c r="C37" s="287"/>
      <c r="D37" s="37"/>
    </row>
    <row r="38" spans="1:10" x14ac:dyDescent="0.25">
      <c r="B38" s="288" t="s">
        <v>33</v>
      </c>
      <c r="C38" s="288"/>
    </row>
    <row r="39" spans="1:10" ht="22.5" customHeight="1" x14ac:dyDescent="0.25">
      <c r="B39" s="8" t="s">
        <v>34</v>
      </c>
    </row>
    <row r="40" spans="1:10" ht="160.5" customHeight="1" x14ac:dyDescent="0.25">
      <c r="B40" s="289"/>
      <c r="C40" s="290"/>
    </row>
  </sheetData>
  <sheetProtection sheet="1" objects="1" scenarios="1"/>
  <mergeCells count="9">
    <mergeCell ref="B37:C37"/>
    <mergeCell ref="B38:C38"/>
    <mergeCell ref="B40:C40"/>
    <mergeCell ref="E1:J1"/>
    <mergeCell ref="A2:C2"/>
    <mergeCell ref="E2:J4"/>
    <mergeCell ref="A3:C3"/>
    <mergeCell ref="B5:C5"/>
    <mergeCell ref="B36:C36"/>
  </mergeCells>
  <pageMargins left="0.70866141732283472" right="0.31496062992125984" top="0.31496062992125984" bottom="0.3149606299212598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9"/>
  <sheetViews>
    <sheetView showGridLines="0" zoomScale="115" zoomScaleNormal="115" workbookViewId="0">
      <selection activeCell="O37" sqref="O37"/>
    </sheetView>
  </sheetViews>
  <sheetFormatPr baseColWidth="10" defaultRowHeight="15" x14ac:dyDescent="0.25"/>
  <cols>
    <col min="1" max="6" width="10.7109375" customWidth="1"/>
    <col min="7" max="7" width="8.7109375" customWidth="1"/>
    <col min="8" max="13" width="10.7109375" customWidth="1"/>
  </cols>
  <sheetData>
    <row r="1" spans="1:13" ht="21" x14ac:dyDescent="0.35">
      <c r="A1" s="272" t="s">
        <v>218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0" spans="1:13" ht="8.25" customHeight="1" x14ac:dyDescent="0.25"/>
    <row r="21" spans="1:13" ht="22.5" customHeight="1" x14ac:dyDescent="0.25">
      <c r="A21" s="92"/>
      <c r="B21" s="93"/>
      <c r="C21" s="93"/>
      <c r="D21" s="94"/>
      <c r="E21" s="89"/>
      <c r="F21" s="89"/>
      <c r="G21" s="89"/>
    </row>
    <row r="22" spans="1:13" x14ac:dyDescent="0.25">
      <c r="A22" s="95"/>
      <c r="B22" s="95"/>
      <c r="C22" s="95"/>
      <c r="D22" s="94"/>
      <c r="E22" s="89"/>
      <c r="F22" s="89"/>
      <c r="G22" s="283"/>
      <c r="H22" s="283"/>
      <c r="I22" s="283"/>
      <c r="J22" s="283"/>
      <c r="K22" s="283"/>
      <c r="M22" s="89"/>
    </row>
    <row r="23" spans="1:13" x14ac:dyDescent="0.25">
      <c r="A23" s="281"/>
      <c r="B23" s="281"/>
      <c r="C23" s="281"/>
      <c r="D23" s="281"/>
      <c r="E23" s="89"/>
      <c r="F23" s="89"/>
      <c r="G23" s="283"/>
      <c r="H23" s="283"/>
      <c r="I23" s="283"/>
      <c r="J23" s="283"/>
      <c r="K23" s="283"/>
      <c r="M23" s="89"/>
    </row>
    <row r="24" spans="1:13" ht="15" customHeight="1" x14ac:dyDescent="0.25">
      <c r="A24" s="282"/>
      <c r="B24" s="282"/>
      <c r="C24" s="282"/>
      <c r="D24" s="282"/>
      <c r="E24" s="89"/>
      <c r="F24" s="89"/>
      <c r="G24" s="90"/>
      <c r="M24" s="89"/>
    </row>
    <row r="25" spans="1:13" x14ac:dyDescent="0.25">
      <c r="A25" s="271"/>
      <c r="B25" s="271"/>
      <c r="C25" s="271"/>
      <c r="D25" s="271"/>
      <c r="E25" s="89"/>
      <c r="F25" s="89"/>
      <c r="G25" s="91"/>
      <c r="M25" s="89"/>
    </row>
    <row r="26" spans="1:13" ht="15" customHeight="1" x14ac:dyDescent="0.25">
      <c r="A26" s="271"/>
      <c r="B26" s="271"/>
      <c r="C26" s="271"/>
      <c r="D26" s="271"/>
      <c r="E26" s="89"/>
      <c r="F26" s="89"/>
      <c r="G26" s="91"/>
      <c r="M26" s="89"/>
    </row>
    <row r="27" spans="1:13" ht="15" customHeight="1" x14ac:dyDescent="0.25">
      <c r="A27" s="271"/>
      <c r="B27" s="271"/>
      <c r="C27" s="271"/>
      <c r="D27" s="271"/>
      <c r="E27" s="89"/>
      <c r="F27" s="89"/>
      <c r="G27" s="91"/>
      <c r="M27" s="89"/>
    </row>
    <row r="28" spans="1:13" ht="27.75" customHeight="1" x14ac:dyDescent="0.25">
      <c r="A28" s="271"/>
      <c r="B28" s="271"/>
      <c r="C28" s="271"/>
      <c r="D28" s="271"/>
      <c r="E28" s="89"/>
      <c r="F28" s="89"/>
      <c r="G28" s="91"/>
      <c r="J28" s="259" t="s">
        <v>139</v>
      </c>
      <c r="K28" s="259"/>
      <c r="L28" s="259"/>
      <c r="M28" s="89"/>
    </row>
    <row r="29" spans="1:13" ht="15" customHeight="1" x14ac:dyDescent="0.25">
      <c r="A29" s="271"/>
      <c r="B29" s="271"/>
      <c r="C29" s="271"/>
      <c r="D29" s="271"/>
      <c r="E29" s="89"/>
      <c r="F29" s="89"/>
      <c r="J29" s="5" t="s">
        <v>131</v>
      </c>
      <c r="K29" s="4" t="s">
        <v>132</v>
      </c>
      <c r="L29" s="184" t="s">
        <v>133</v>
      </c>
      <c r="M29" s="89"/>
    </row>
    <row r="30" spans="1:13" ht="29.45" customHeight="1" x14ac:dyDescent="0.25">
      <c r="A30" s="271"/>
      <c r="B30" s="271"/>
      <c r="C30" s="271"/>
      <c r="D30" s="271"/>
      <c r="E30" s="89"/>
      <c r="F30" s="89"/>
      <c r="G30" s="89"/>
      <c r="H30" s="89"/>
      <c r="I30" s="89"/>
      <c r="J30" s="89"/>
      <c r="K30" s="89"/>
      <c r="L30" s="89"/>
      <c r="M30" s="89"/>
    </row>
    <row r="31" spans="1:13" ht="30.75" customHeight="1" x14ac:dyDescent="0.25">
      <c r="A31" s="271"/>
      <c r="B31" s="271"/>
      <c r="C31" s="271"/>
      <c r="D31" s="271"/>
      <c r="E31" s="89"/>
      <c r="F31" s="89"/>
      <c r="G31" s="89"/>
      <c r="H31" s="89"/>
      <c r="I31" s="89"/>
      <c r="J31" s="89"/>
      <c r="K31" s="89"/>
      <c r="L31" s="89"/>
      <c r="M31" s="89"/>
    </row>
    <row r="32" spans="1:13" ht="21" x14ac:dyDescent="0.35">
      <c r="A32" s="272" t="s">
        <v>218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</row>
    <row r="33" spans="1:6" ht="9" customHeight="1" x14ac:dyDescent="0.25"/>
    <row r="34" spans="1:6" x14ac:dyDescent="0.25">
      <c r="A34" s="273" t="s">
        <v>141</v>
      </c>
      <c r="B34" s="274"/>
      <c r="C34" s="275"/>
      <c r="D34" s="284" t="s">
        <v>142</v>
      </c>
      <c r="E34" s="285"/>
      <c r="F34" s="286"/>
    </row>
    <row r="35" spans="1:6" ht="14.1" customHeight="1" x14ac:dyDescent="0.25">
      <c r="A35" s="260" t="s">
        <v>157</v>
      </c>
      <c r="B35" s="260"/>
      <c r="C35" s="260"/>
      <c r="D35" s="267" t="s">
        <v>206</v>
      </c>
      <c r="E35" s="268"/>
      <c r="F35" s="276" t="s">
        <v>38</v>
      </c>
    </row>
    <row r="36" spans="1:6" ht="14.1" customHeight="1" x14ac:dyDescent="0.25">
      <c r="A36" s="260"/>
      <c r="B36" s="260"/>
      <c r="C36" s="260"/>
      <c r="D36" s="269"/>
      <c r="E36" s="270"/>
      <c r="F36" s="277"/>
    </row>
    <row r="37" spans="1:6" ht="14.1" customHeight="1" x14ac:dyDescent="0.25">
      <c r="A37" s="260" t="s">
        <v>102</v>
      </c>
      <c r="B37" s="260"/>
      <c r="C37" s="260"/>
      <c r="D37" s="267" t="s">
        <v>164</v>
      </c>
      <c r="E37" s="268"/>
      <c r="F37" s="277"/>
    </row>
    <row r="38" spans="1:6" ht="14.1" customHeight="1" x14ac:dyDescent="0.25">
      <c r="A38" s="260"/>
      <c r="B38" s="260"/>
      <c r="C38" s="260"/>
      <c r="D38" s="269"/>
      <c r="E38" s="270"/>
      <c r="F38" s="278"/>
    </row>
    <row r="39" spans="1:6" ht="14.1" customHeight="1" x14ac:dyDescent="0.25">
      <c r="A39" s="260" t="s">
        <v>99</v>
      </c>
      <c r="B39" s="260"/>
      <c r="C39" s="260"/>
      <c r="D39" s="267">
        <v>1</v>
      </c>
      <c r="E39" s="268"/>
      <c r="F39" s="276" t="s">
        <v>37</v>
      </c>
    </row>
    <row r="40" spans="1:6" ht="14.1" customHeight="1" x14ac:dyDescent="0.25">
      <c r="A40" s="260"/>
      <c r="B40" s="260"/>
      <c r="C40" s="260"/>
      <c r="D40" s="269"/>
      <c r="E40" s="270"/>
      <c r="F40" s="277"/>
    </row>
    <row r="41" spans="1:6" ht="14.1" customHeight="1" x14ac:dyDescent="0.25">
      <c r="A41" s="261" t="s">
        <v>207</v>
      </c>
      <c r="B41" s="262"/>
      <c r="C41" s="263"/>
      <c r="D41" s="267" t="s">
        <v>208</v>
      </c>
      <c r="E41" s="279"/>
      <c r="F41" s="277"/>
    </row>
    <row r="42" spans="1:6" ht="14.1" customHeight="1" x14ac:dyDescent="0.25">
      <c r="A42" s="264"/>
      <c r="B42" s="265"/>
      <c r="C42" s="266"/>
      <c r="D42" s="269"/>
      <c r="E42" s="280"/>
      <c r="F42" s="277"/>
    </row>
    <row r="43" spans="1:6" ht="14.1" customHeight="1" x14ac:dyDescent="0.25">
      <c r="A43" s="261" t="s">
        <v>100</v>
      </c>
      <c r="B43" s="262"/>
      <c r="C43" s="263"/>
      <c r="D43" s="267" t="s">
        <v>212</v>
      </c>
      <c r="E43" s="268"/>
      <c r="F43" s="277"/>
    </row>
    <row r="44" spans="1:6" ht="14.1" customHeight="1" x14ac:dyDescent="0.25">
      <c r="A44" s="264"/>
      <c r="B44" s="265"/>
      <c r="C44" s="266"/>
      <c r="D44" s="269"/>
      <c r="E44" s="270"/>
      <c r="F44" s="277"/>
    </row>
    <row r="45" spans="1:6" ht="14.1" customHeight="1" x14ac:dyDescent="0.25">
      <c r="A45" s="261" t="s">
        <v>103</v>
      </c>
      <c r="B45" s="262"/>
      <c r="C45" s="263"/>
      <c r="D45" s="267" t="s">
        <v>211</v>
      </c>
      <c r="E45" s="268"/>
      <c r="F45" s="277"/>
    </row>
    <row r="46" spans="1:6" ht="14.1" customHeight="1" x14ac:dyDescent="0.25">
      <c r="A46" s="264"/>
      <c r="B46" s="265"/>
      <c r="C46" s="266"/>
      <c r="D46" s="269"/>
      <c r="E46" s="270"/>
      <c r="F46" s="277"/>
    </row>
    <row r="47" spans="1:6" ht="14.1" customHeight="1" x14ac:dyDescent="0.25">
      <c r="A47" s="260" t="s">
        <v>209</v>
      </c>
      <c r="B47" s="260"/>
      <c r="C47" s="260"/>
      <c r="D47" s="267">
        <v>7</v>
      </c>
      <c r="E47" s="268"/>
      <c r="F47" s="277"/>
    </row>
    <row r="48" spans="1:6" ht="14.1" customHeight="1" x14ac:dyDescent="0.25">
      <c r="A48" s="260"/>
      <c r="B48" s="260"/>
      <c r="C48" s="260"/>
      <c r="D48" s="269"/>
      <c r="E48" s="270"/>
      <c r="F48" s="277"/>
    </row>
    <row r="49" spans="1:6" ht="14.1" customHeight="1" x14ac:dyDescent="0.25">
      <c r="A49" s="260" t="s">
        <v>210</v>
      </c>
      <c r="B49" s="260"/>
      <c r="C49" s="260"/>
      <c r="D49" s="267">
        <v>3</v>
      </c>
      <c r="E49" s="268"/>
      <c r="F49" s="277"/>
    </row>
    <row r="50" spans="1:6" ht="14.1" customHeight="1" x14ac:dyDescent="0.25">
      <c r="A50" s="260"/>
      <c r="B50" s="260"/>
      <c r="C50" s="260"/>
      <c r="D50" s="269"/>
      <c r="E50" s="270"/>
      <c r="F50" s="278"/>
    </row>
    <row r="51" spans="1:6" ht="7.5" customHeight="1" x14ac:dyDescent="0.25">
      <c r="A51" s="88"/>
      <c r="B51" s="88"/>
      <c r="C51" s="88"/>
      <c r="D51" s="88"/>
      <c r="E51" s="88"/>
      <c r="F51" s="88"/>
    </row>
    <row r="52" spans="1:6" ht="15" customHeight="1" x14ac:dyDescent="0.25"/>
    <row r="53" spans="1:6" ht="15" customHeight="1" x14ac:dyDescent="0.25"/>
    <row r="54" spans="1:6" ht="15" customHeight="1" x14ac:dyDescent="0.25"/>
    <row r="55" spans="1:6" ht="15" customHeight="1" x14ac:dyDescent="0.25"/>
    <row r="56" spans="1:6" ht="15" customHeight="1" x14ac:dyDescent="0.25"/>
    <row r="57" spans="1:6" ht="15" customHeight="1" x14ac:dyDescent="0.25"/>
    <row r="58" spans="1:6" ht="15" customHeight="1" x14ac:dyDescent="0.25"/>
    <row r="59" spans="1:6" ht="15" customHeight="1" x14ac:dyDescent="0.25"/>
    <row r="60" spans="1:6" ht="15" customHeight="1" x14ac:dyDescent="0.25"/>
    <row r="61" spans="1:6" ht="15" customHeight="1" x14ac:dyDescent="0.25"/>
    <row r="62" spans="1:6" ht="15" customHeight="1" x14ac:dyDescent="0.25"/>
    <row r="63" spans="1:6" ht="15" customHeight="1" x14ac:dyDescent="0.25"/>
    <row r="64" spans="1:6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</sheetData>
  <sheetProtection sheet="1" objects="1" scenarios="1"/>
  <mergeCells count="33">
    <mergeCell ref="A31:D31"/>
    <mergeCell ref="A1:M1"/>
    <mergeCell ref="G22:K23"/>
    <mergeCell ref="A23:D23"/>
    <mergeCell ref="A24:D24"/>
    <mergeCell ref="A25:D25"/>
    <mergeCell ref="A26:D26"/>
    <mergeCell ref="A27:D27"/>
    <mergeCell ref="A28:D28"/>
    <mergeCell ref="J28:L28"/>
    <mergeCell ref="A29:D29"/>
    <mergeCell ref="A30:D30"/>
    <mergeCell ref="A32:M32"/>
    <mergeCell ref="A34:C34"/>
    <mergeCell ref="D34:F34"/>
    <mergeCell ref="A35:C36"/>
    <mergeCell ref="D35:E36"/>
    <mergeCell ref="F35:F38"/>
    <mergeCell ref="A37:C38"/>
    <mergeCell ref="D37:E38"/>
    <mergeCell ref="F39:F50"/>
    <mergeCell ref="A41:C42"/>
    <mergeCell ref="D41:E42"/>
    <mergeCell ref="A43:C44"/>
    <mergeCell ref="D43:E44"/>
    <mergeCell ref="A45:C46"/>
    <mergeCell ref="D45:E46"/>
    <mergeCell ref="A47:C48"/>
    <mergeCell ref="D47:E48"/>
    <mergeCell ref="A49:C50"/>
    <mergeCell ref="D49:E50"/>
    <mergeCell ref="A39:C40"/>
    <mergeCell ref="D39:E40"/>
  </mergeCells>
  <pageMargins left="0.39370078740157483" right="0.39370078740157483" top="0.78740157480314965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rgb="FFFF6600"/>
  </sheetPr>
  <dimension ref="A1"/>
  <sheetViews>
    <sheetView showGridLines="0" tabSelected="1" workbookViewId="0">
      <selection activeCell="L4" sqref="L4"/>
    </sheetView>
  </sheetViews>
  <sheetFormatPr baseColWidth="10" defaultRowHeight="15" x14ac:dyDescent="0.25"/>
  <cols>
    <col min="1" max="1" width="1.7109375" customWidth="1"/>
    <col min="9" max="9" width="13.140625" customWidth="1"/>
  </cols>
  <sheetData/>
  <sheetProtection sheet="1" objects="1" scenarios="1" selectLockedCells="1" selectUnlockedCells="1"/>
  <pageMargins left="0.39370078740157483" right="0.39370078740157483" top="0.39370078740157483" bottom="0.39370078740157483" header="0.31496062992125984" footer="0.31496062992125984"/>
  <pageSetup paperSize="9"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Dokument" shapeId="19457" r:id="rId4">
          <object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8</xdr:col>
                <xdr:colOff>781050</xdr:colOff>
                <xdr:row>52</xdr:row>
                <xdr:rowOff>38100</xdr:rowOff>
              </to>
            </anchor>
          </objectPr>
        </oleObject>
      </mc:Choice>
      <mc:Fallback>
        <oleObject progId="Dokument" shapeId="1945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opLeftCell="A16" workbookViewId="0">
      <selection activeCell="AI24" sqref="AI24"/>
    </sheetView>
  </sheetViews>
  <sheetFormatPr baseColWidth="10" defaultRowHeight="15" x14ac:dyDescent="0.25"/>
  <cols>
    <col min="1" max="106" width="5.7109375" customWidth="1"/>
  </cols>
  <sheetData>
    <row r="1" spans="2:34" x14ac:dyDescent="0.25">
      <c r="K1">
        <v>1</v>
      </c>
      <c r="L1">
        <v>1</v>
      </c>
      <c r="M1">
        <v>1</v>
      </c>
      <c r="N1">
        <v>2</v>
      </c>
      <c r="O1">
        <v>2</v>
      </c>
      <c r="P1">
        <v>2</v>
      </c>
      <c r="Q1">
        <v>2</v>
      </c>
      <c r="R1">
        <v>2</v>
      </c>
      <c r="S1">
        <v>1</v>
      </c>
      <c r="T1">
        <v>1</v>
      </c>
      <c r="U1">
        <v>1</v>
      </c>
      <c r="V1">
        <v>3</v>
      </c>
      <c r="W1">
        <v>2</v>
      </c>
      <c r="X1">
        <v>3</v>
      </c>
      <c r="Y1">
        <v>2</v>
      </c>
      <c r="Z1">
        <v>1</v>
      </c>
      <c r="AA1">
        <v>1</v>
      </c>
      <c r="AB1">
        <v>1</v>
      </c>
      <c r="AC1">
        <v>1</v>
      </c>
      <c r="AD1">
        <v>1</v>
      </c>
      <c r="AE1">
        <v>4</v>
      </c>
      <c r="AF1">
        <v>2</v>
      </c>
      <c r="AG1">
        <v>2</v>
      </c>
    </row>
    <row r="2" spans="2:34" x14ac:dyDescent="0.25">
      <c r="J2" s="50" t="s">
        <v>156</v>
      </c>
      <c r="K2" s="100" t="s">
        <v>105</v>
      </c>
      <c r="L2" s="100" t="s">
        <v>106</v>
      </c>
      <c r="M2" s="100" t="s">
        <v>107</v>
      </c>
      <c r="N2" s="100" t="s">
        <v>108</v>
      </c>
      <c r="O2" s="100" t="s">
        <v>109</v>
      </c>
      <c r="P2" s="100" t="s">
        <v>110</v>
      </c>
      <c r="Q2" s="100" t="s">
        <v>111</v>
      </c>
      <c r="R2" s="100" t="s">
        <v>112</v>
      </c>
      <c r="S2" s="100" t="s">
        <v>113</v>
      </c>
      <c r="T2" s="100" t="s">
        <v>114</v>
      </c>
      <c r="U2" s="100" t="s">
        <v>115</v>
      </c>
      <c r="V2" s="100" t="s">
        <v>116</v>
      </c>
      <c r="W2" s="100" t="s">
        <v>117</v>
      </c>
      <c r="X2" s="100" t="s">
        <v>118</v>
      </c>
      <c r="Y2" s="100" t="s">
        <v>119</v>
      </c>
      <c r="Z2" s="100" t="s">
        <v>120</v>
      </c>
      <c r="AA2" s="100" t="s">
        <v>121</v>
      </c>
      <c r="AB2" s="100" t="s">
        <v>122</v>
      </c>
      <c r="AC2" s="100" t="s">
        <v>123</v>
      </c>
      <c r="AD2" s="100" t="s">
        <v>124</v>
      </c>
      <c r="AE2" s="100" t="s">
        <v>125</v>
      </c>
      <c r="AF2" s="100" t="s">
        <v>126</v>
      </c>
      <c r="AG2" s="100" t="s">
        <v>127</v>
      </c>
      <c r="AH2" s="100" t="s">
        <v>159</v>
      </c>
    </row>
    <row r="3" spans="2:34" ht="125.25" customHeight="1" x14ac:dyDescent="0.25">
      <c r="B3" s="2"/>
      <c r="C3" s="2"/>
      <c r="D3" s="2"/>
      <c r="E3" s="2"/>
      <c r="J3" s="51" t="s">
        <v>90</v>
      </c>
      <c r="K3" s="52" t="s">
        <v>183</v>
      </c>
      <c r="L3" s="52" t="s">
        <v>184</v>
      </c>
      <c r="M3" s="52" t="s">
        <v>185</v>
      </c>
      <c r="N3" s="52" t="s">
        <v>186</v>
      </c>
      <c r="O3" s="52" t="s">
        <v>187</v>
      </c>
      <c r="P3" s="52" t="s">
        <v>188</v>
      </c>
      <c r="Q3" s="52" t="s">
        <v>189</v>
      </c>
      <c r="R3" s="52" t="s">
        <v>190</v>
      </c>
      <c r="S3" s="52" t="s">
        <v>191</v>
      </c>
      <c r="T3" s="52" t="s">
        <v>51</v>
      </c>
      <c r="U3" s="52" t="s">
        <v>192</v>
      </c>
      <c r="V3" s="52" t="s">
        <v>53</v>
      </c>
      <c r="W3" s="52" t="s">
        <v>193</v>
      </c>
      <c r="X3" s="52" t="s">
        <v>194</v>
      </c>
      <c r="Y3" s="52" t="s">
        <v>195</v>
      </c>
      <c r="Z3" s="52" t="s">
        <v>196</v>
      </c>
      <c r="AA3" s="52" t="s">
        <v>197</v>
      </c>
      <c r="AB3" s="52" t="s">
        <v>198</v>
      </c>
      <c r="AC3" s="52" t="s">
        <v>199</v>
      </c>
      <c r="AD3" s="52" t="s">
        <v>200</v>
      </c>
      <c r="AE3" s="52" t="s">
        <v>201</v>
      </c>
      <c r="AF3" s="52" t="s">
        <v>202</v>
      </c>
      <c r="AG3" s="52" t="s">
        <v>203</v>
      </c>
      <c r="AH3" s="52" t="s">
        <v>204</v>
      </c>
    </row>
    <row r="4" spans="2:34" x14ac:dyDescent="0.25">
      <c r="B4" s="2"/>
      <c r="C4" s="1"/>
      <c r="D4" s="2"/>
      <c r="E4" s="2"/>
      <c r="J4" s="51" t="s">
        <v>91</v>
      </c>
      <c r="K4" s="197" t="s">
        <v>151</v>
      </c>
      <c r="L4" s="129" t="s">
        <v>151</v>
      </c>
      <c r="M4" s="206" t="s">
        <v>160</v>
      </c>
      <c r="N4" s="127" t="s">
        <v>161</v>
      </c>
      <c r="O4" s="128" t="s">
        <v>162</v>
      </c>
      <c r="P4" s="207" t="s">
        <v>163</v>
      </c>
      <c r="Q4" s="129" t="s">
        <v>164</v>
      </c>
      <c r="R4" s="208" t="s">
        <v>151</v>
      </c>
      <c r="S4" s="207" t="s">
        <v>160</v>
      </c>
      <c r="T4" s="131" t="s">
        <v>160</v>
      </c>
      <c r="U4" s="131" t="s">
        <v>161</v>
      </c>
      <c r="V4" s="129" t="s">
        <v>161</v>
      </c>
      <c r="W4" s="213" t="s">
        <v>41</v>
      </c>
      <c r="X4" s="131" t="s">
        <v>41</v>
      </c>
      <c r="Y4" s="214" t="s">
        <v>41</v>
      </c>
      <c r="Z4" s="206" t="s">
        <v>165</v>
      </c>
      <c r="AA4" s="127" t="s">
        <v>166</v>
      </c>
      <c r="AB4" s="128" t="s">
        <v>167</v>
      </c>
      <c r="AC4" s="206" t="s">
        <v>42</v>
      </c>
      <c r="AD4" s="128" t="s">
        <v>43</v>
      </c>
      <c r="AE4" s="207" t="s">
        <v>44</v>
      </c>
      <c r="AF4" s="131" t="s">
        <v>45</v>
      </c>
      <c r="AG4" s="129" t="s">
        <v>46</v>
      </c>
      <c r="AH4" s="130" t="s">
        <v>168</v>
      </c>
    </row>
    <row r="5" spans="2:34" ht="61.5" thickBot="1" x14ac:dyDescent="0.3">
      <c r="B5" s="2"/>
      <c r="C5" s="1"/>
      <c r="D5" s="2"/>
      <c r="E5" s="2"/>
      <c r="J5" s="51" t="s">
        <v>92</v>
      </c>
      <c r="K5" s="103" t="s">
        <v>180</v>
      </c>
      <c r="L5" s="102" t="s">
        <v>152</v>
      </c>
      <c r="M5" s="103" t="s">
        <v>169</v>
      </c>
      <c r="N5" s="106" t="s">
        <v>170</v>
      </c>
      <c r="O5" s="102" t="s">
        <v>171</v>
      </c>
      <c r="P5" s="103" t="s">
        <v>153</v>
      </c>
      <c r="Q5" s="102" t="s">
        <v>172</v>
      </c>
      <c r="R5" s="209" t="s">
        <v>173</v>
      </c>
      <c r="S5" s="103" t="s">
        <v>174</v>
      </c>
      <c r="T5" s="106" t="s">
        <v>39</v>
      </c>
      <c r="U5" s="106" t="s">
        <v>175</v>
      </c>
      <c r="V5" s="102" t="s">
        <v>39</v>
      </c>
      <c r="W5" s="103" t="s">
        <v>176</v>
      </c>
      <c r="X5" s="106" t="s">
        <v>181</v>
      </c>
      <c r="Y5" s="102" t="s">
        <v>177</v>
      </c>
      <c r="Z5" s="103" t="s">
        <v>47</v>
      </c>
      <c r="AA5" s="106" t="s">
        <v>47</v>
      </c>
      <c r="AB5" s="102" t="s">
        <v>47</v>
      </c>
      <c r="AC5" s="103" t="s">
        <v>182</v>
      </c>
      <c r="AD5" s="102" t="s">
        <v>155</v>
      </c>
      <c r="AE5" s="103" t="s">
        <v>40</v>
      </c>
      <c r="AF5" s="106" t="s">
        <v>178</v>
      </c>
      <c r="AG5" s="102" t="s">
        <v>179</v>
      </c>
      <c r="AH5" s="107" t="s">
        <v>154</v>
      </c>
    </row>
    <row r="6" spans="2:34" ht="15.75" thickTop="1" x14ac:dyDescent="0.25">
      <c r="B6" s="2"/>
      <c r="C6" s="60" t="s">
        <v>0</v>
      </c>
      <c r="D6" s="61"/>
      <c r="E6" s="2"/>
      <c r="J6" s="51" t="s">
        <v>104</v>
      </c>
      <c r="K6" s="68">
        <f>Klasse!G8</f>
        <v>2</v>
      </c>
      <c r="L6" s="68">
        <f>Klasse!H8</f>
        <v>1</v>
      </c>
      <c r="M6" s="68">
        <f>Klasse!I8</f>
        <v>1</v>
      </c>
      <c r="N6" s="68">
        <f>Klasse!J8</f>
        <v>1</v>
      </c>
      <c r="O6" s="68">
        <f>Klasse!K8</f>
        <v>1</v>
      </c>
      <c r="P6" s="68">
        <f>Klasse!L8</f>
        <v>1</v>
      </c>
      <c r="Q6" s="68">
        <f>Klasse!M8</f>
        <v>3</v>
      </c>
      <c r="R6" s="68">
        <f>Klasse!N8</f>
        <v>1</v>
      </c>
      <c r="S6" s="68">
        <f>Klasse!O8</f>
        <v>1</v>
      </c>
      <c r="T6" s="68">
        <f>Klasse!P8</f>
        <v>1</v>
      </c>
      <c r="U6" s="68">
        <f>Klasse!Q8</f>
        <v>2</v>
      </c>
      <c r="V6" s="68">
        <f>Klasse!R8</f>
        <v>1</v>
      </c>
      <c r="W6" s="68">
        <f>Klasse!S8</f>
        <v>5</v>
      </c>
      <c r="X6" s="68">
        <f>Klasse!T8</f>
        <v>3</v>
      </c>
      <c r="Y6" s="68">
        <f>Klasse!U8</f>
        <v>2</v>
      </c>
      <c r="Z6" s="68">
        <f>Klasse!V8</f>
        <v>1</v>
      </c>
      <c r="AA6" s="68">
        <f>Klasse!W8</f>
        <v>1</v>
      </c>
      <c r="AB6" s="68">
        <f>Klasse!X8</f>
        <v>1</v>
      </c>
      <c r="AC6" s="68">
        <f>Klasse!Y8</f>
        <v>3</v>
      </c>
      <c r="AD6" s="68">
        <f>Klasse!Z8</f>
        <v>3</v>
      </c>
      <c r="AE6" s="68">
        <f>Klasse!AA8</f>
        <v>9</v>
      </c>
      <c r="AF6" s="68">
        <f>Klasse!AB8</f>
        <v>2</v>
      </c>
      <c r="AG6" s="68">
        <f>Klasse!AC8</f>
        <v>4</v>
      </c>
      <c r="AH6" s="68">
        <f>Klasse!AD8</f>
        <v>5</v>
      </c>
    </row>
    <row r="7" spans="2:34" x14ac:dyDescent="0.25">
      <c r="B7" s="3"/>
      <c r="C7" s="62" t="s">
        <v>1</v>
      </c>
      <c r="D7" s="63" t="s">
        <v>2</v>
      </c>
      <c r="E7" s="2"/>
      <c r="J7" s="51" t="s">
        <v>93</v>
      </c>
      <c r="K7" s="53" t="str">
        <f>VLOOKUP(K$3,Meldedaten!$B$9:$E$34,4,0)</f>
        <v/>
      </c>
      <c r="L7" s="53" t="str">
        <f>VLOOKUP(L$3,Meldedaten!$B$9:$E$34,4,0)</f>
        <v/>
      </c>
      <c r="M7" s="53" t="str">
        <f>VLOOKUP(M$3,Meldedaten!$B$9:$E$34,4,0)</f>
        <v/>
      </c>
      <c r="N7" s="53" t="str">
        <f>VLOOKUP(N$3,Meldedaten!$B$9:$E$34,4,0)</f>
        <v/>
      </c>
      <c r="O7" s="53" t="str">
        <f>VLOOKUP(O$3,Meldedaten!$B$9:$E$34,4,0)</f>
        <v/>
      </c>
      <c r="P7" s="53" t="str">
        <f>VLOOKUP(P$3,Meldedaten!$B$9:$E$34,4,0)</f>
        <v/>
      </c>
      <c r="Q7" s="53" t="str">
        <f>VLOOKUP(Q$3,Meldedaten!$B$9:$E$34,4,0)</f>
        <v/>
      </c>
      <c r="R7" s="53" t="str">
        <f>VLOOKUP(R$3,Meldedaten!$B$9:$E$34,4,0)</f>
        <v/>
      </c>
      <c r="S7" s="53" t="str">
        <f>VLOOKUP(S$3,Meldedaten!$B$9:$E$34,4,0)</f>
        <v/>
      </c>
      <c r="T7" s="53" t="str">
        <f>VLOOKUP(T$3,Meldedaten!$B$9:$E$34,4,0)</f>
        <v/>
      </c>
      <c r="U7" s="53" t="str">
        <f>VLOOKUP(U$3,Meldedaten!$B$9:$E$34,4,0)</f>
        <v/>
      </c>
      <c r="V7" s="53" t="str">
        <f>VLOOKUP(V$3,Meldedaten!$B$9:$E$34,4,0)</f>
        <v/>
      </c>
      <c r="W7" s="53" t="str">
        <f>VLOOKUP(W$3,Meldedaten!$B$9:$E$34,4,0)</f>
        <v/>
      </c>
      <c r="X7" s="53" t="str">
        <f>VLOOKUP(X$3,Meldedaten!$B$9:$E$34,4,0)</f>
        <v/>
      </c>
      <c r="Y7" s="53" t="str">
        <f>VLOOKUP(Y$3,Meldedaten!$B$9:$E$34,4,0)</f>
        <v/>
      </c>
      <c r="Z7" s="53" t="str">
        <f>VLOOKUP(Z$3,Meldedaten!$B$9:$E$34,4,0)</f>
        <v/>
      </c>
      <c r="AA7" s="53" t="str">
        <f>VLOOKUP(AA$3,Meldedaten!$B$9:$E$34,4,0)</f>
        <v/>
      </c>
      <c r="AB7" s="53" t="str">
        <f>VLOOKUP(AB$3,Meldedaten!$B$9:$E$34,4,0)</f>
        <v/>
      </c>
      <c r="AC7" s="53" t="str">
        <f>VLOOKUP(AC$3,Meldedaten!$B$9:$E$34,4,0)</f>
        <v/>
      </c>
      <c r="AD7" s="53" t="str">
        <f>VLOOKUP(AD$3,Meldedaten!$B$9:$E$34,4,0)</f>
        <v/>
      </c>
      <c r="AE7" s="53" t="str">
        <f>VLOOKUP(AE$3,Meldedaten!$B$9:$E$34,4,0)</f>
        <v/>
      </c>
      <c r="AF7" s="53" t="str">
        <f>VLOOKUP(AF$3,Meldedaten!$B$9:$E$34,4,0)</f>
        <v/>
      </c>
      <c r="AG7" s="53" t="str">
        <f>VLOOKUP(AG$3,Meldedaten!$B$9:$E$34,4,0)</f>
        <v/>
      </c>
      <c r="AH7" s="53" t="str">
        <f>VLOOKUP(AH$3,Meldedaten!$B$9:$E$34,4,0)</f>
        <v/>
      </c>
    </row>
    <row r="8" spans="2:34" x14ac:dyDescent="0.25">
      <c r="B8" s="3"/>
      <c r="C8" s="64">
        <v>0</v>
      </c>
      <c r="D8" s="65">
        <v>6</v>
      </c>
      <c r="E8" s="2"/>
    </row>
    <row r="9" spans="2:34" x14ac:dyDescent="0.25">
      <c r="B9" s="3"/>
      <c r="C9" s="64">
        <v>11</v>
      </c>
      <c r="D9" s="65">
        <v>5</v>
      </c>
      <c r="E9" s="2"/>
    </row>
    <row r="10" spans="2:34" x14ac:dyDescent="0.25">
      <c r="B10" s="3"/>
      <c r="C10" s="64">
        <v>22</v>
      </c>
      <c r="D10" s="65">
        <v>4</v>
      </c>
      <c r="E10" s="2"/>
    </row>
    <row r="11" spans="2:34" x14ac:dyDescent="0.25">
      <c r="B11" s="3"/>
      <c r="C11" s="64">
        <v>33</v>
      </c>
      <c r="D11" s="65">
        <v>3</v>
      </c>
      <c r="E11" s="2"/>
    </row>
    <row r="12" spans="2:34" x14ac:dyDescent="0.25">
      <c r="B12" s="3"/>
      <c r="C12" s="64">
        <v>42</v>
      </c>
      <c r="D12" s="65">
        <v>2</v>
      </c>
      <c r="E12" s="2"/>
    </row>
    <row r="13" spans="2:34" ht="15.75" thickBot="1" x14ac:dyDescent="0.3">
      <c r="B13" s="3"/>
      <c r="C13" s="66">
        <v>52</v>
      </c>
      <c r="D13" s="67">
        <v>1</v>
      </c>
      <c r="E13" s="2"/>
    </row>
    <row r="14" spans="2:34" ht="15.75" thickTop="1" x14ac:dyDescent="0.25">
      <c r="B14" s="2"/>
      <c r="C14" s="2"/>
      <c r="D14" s="2"/>
      <c r="E14" s="2"/>
      <c r="G14" s="57"/>
    </row>
    <row r="17" spans="1:34" ht="21" x14ac:dyDescent="0.35">
      <c r="A17" s="54" t="s">
        <v>94</v>
      </c>
      <c r="H17" s="77" t="str">
        <f>IF(Klasse!I2="","",Klasse!I2)</f>
        <v/>
      </c>
      <c r="O17" s="56" t="s">
        <v>95</v>
      </c>
      <c r="P17" s="55" t="str">
        <f>Meldedaten!E6</f>
        <v/>
      </c>
    </row>
    <row r="18" spans="1:34" ht="15" customHeight="1" x14ac:dyDescent="0.35">
      <c r="A18" s="54"/>
      <c r="H18" s="77"/>
      <c r="O18" s="56"/>
      <c r="P18" s="55"/>
    </row>
    <row r="19" spans="1:34" ht="15" customHeight="1" x14ac:dyDescent="0.35">
      <c r="E19" s="58" t="s">
        <v>135</v>
      </c>
      <c r="F19" s="59"/>
      <c r="O19" s="56"/>
      <c r="P19" s="55"/>
    </row>
    <row r="20" spans="1:34" ht="15" customHeight="1" x14ac:dyDescent="0.35">
      <c r="D20" s="78" t="s">
        <v>134</v>
      </c>
      <c r="E20" t="s">
        <v>144</v>
      </c>
      <c r="O20" s="56"/>
      <c r="P20" s="55"/>
    </row>
    <row r="21" spans="1:34" ht="15" customHeight="1" x14ac:dyDescent="0.35">
      <c r="A21" s="54"/>
      <c r="E21" s="100" t="s">
        <v>105</v>
      </c>
      <c r="F21" s="100" t="s">
        <v>106</v>
      </c>
      <c r="G21" s="100" t="s">
        <v>107</v>
      </c>
      <c r="H21" s="100" t="s">
        <v>108</v>
      </c>
      <c r="I21" s="100" t="s">
        <v>109</v>
      </c>
      <c r="J21" s="100" t="s">
        <v>110</v>
      </c>
      <c r="K21" s="100" t="s">
        <v>111</v>
      </c>
      <c r="L21" s="100" t="s">
        <v>112</v>
      </c>
      <c r="M21" s="100" t="s">
        <v>113</v>
      </c>
      <c r="N21" s="100" t="s">
        <v>114</v>
      </c>
      <c r="O21" s="100" t="s">
        <v>115</v>
      </c>
      <c r="P21" s="100" t="s">
        <v>116</v>
      </c>
      <c r="Q21" s="100" t="s">
        <v>117</v>
      </c>
      <c r="R21" s="100" t="s">
        <v>118</v>
      </c>
      <c r="S21" s="100" t="s">
        <v>119</v>
      </c>
      <c r="T21" s="100" t="s">
        <v>120</v>
      </c>
      <c r="U21" s="100" t="s">
        <v>121</v>
      </c>
      <c r="V21" s="100" t="s">
        <v>122</v>
      </c>
      <c r="W21" s="100" t="s">
        <v>123</v>
      </c>
      <c r="X21" s="100" t="s">
        <v>124</v>
      </c>
      <c r="Y21" s="100" t="s">
        <v>125</v>
      </c>
      <c r="Z21" s="100" t="s">
        <v>126</v>
      </c>
      <c r="AA21" s="100" t="s">
        <v>127</v>
      </c>
      <c r="AB21" s="100" t="s">
        <v>159</v>
      </c>
      <c r="AC21" s="179"/>
      <c r="AD21" s="179"/>
      <c r="AE21" s="179"/>
    </row>
    <row r="22" spans="1:34" ht="15" customHeight="1" x14ac:dyDescent="0.35">
      <c r="A22" s="54"/>
      <c r="E22" s="238" t="s">
        <v>38</v>
      </c>
      <c r="F22" s="239"/>
      <c r="G22" s="239"/>
      <c r="H22" s="239"/>
      <c r="I22" s="239"/>
      <c r="J22" s="239"/>
      <c r="K22" s="240"/>
      <c r="L22" s="238" t="s">
        <v>37</v>
      </c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40"/>
      <c r="AC22" s="180"/>
      <c r="AD22" s="180"/>
      <c r="AE22" s="180"/>
    </row>
    <row r="23" spans="1:34" ht="15" customHeight="1" x14ac:dyDescent="0.35">
      <c r="A23" s="54"/>
      <c r="E23" s="197" t="s">
        <v>151</v>
      </c>
      <c r="F23" s="129" t="s">
        <v>151</v>
      </c>
      <c r="G23" s="206" t="s">
        <v>160</v>
      </c>
      <c r="H23" s="127" t="s">
        <v>161</v>
      </c>
      <c r="I23" s="128" t="s">
        <v>162</v>
      </c>
      <c r="J23" s="207" t="s">
        <v>163</v>
      </c>
      <c r="K23" s="129" t="s">
        <v>164</v>
      </c>
      <c r="L23" s="208" t="s">
        <v>151</v>
      </c>
      <c r="M23" s="207" t="s">
        <v>160</v>
      </c>
      <c r="N23" s="131" t="s">
        <v>160</v>
      </c>
      <c r="O23" s="131" t="s">
        <v>161</v>
      </c>
      <c r="P23" s="129" t="s">
        <v>161</v>
      </c>
      <c r="Q23" s="213" t="s">
        <v>41</v>
      </c>
      <c r="R23" s="131" t="s">
        <v>41</v>
      </c>
      <c r="S23" s="214" t="s">
        <v>41</v>
      </c>
      <c r="T23" s="206" t="s">
        <v>165</v>
      </c>
      <c r="U23" s="127" t="s">
        <v>166</v>
      </c>
      <c r="V23" s="128" t="s">
        <v>167</v>
      </c>
      <c r="W23" s="206" t="s">
        <v>42</v>
      </c>
      <c r="X23" s="128" t="s">
        <v>43</v>
      </c>
      <c r="Y23" s="207" t="s">
        <v>44</v>
      </c>
      <c r="Z23" s="131" t="s">
        <v>45</v>
      </c>
      <c r="AA23" s="129" t="s">
        <v>46</v>
      </c>
      <c r="AB23" s="130" t="s">
        <v>168</v>
      </c>
      <c r="AC23" s="181"/>
      <c r="AD23" s="181"/>
      <c r="AE23" s="181"/>
    </row>
    <row r="24" spans="1:34" ht="60" customHeight="1" x14ac:dyDescent="0.35">
      <c r="A24" s="54"/>
      <c r="E24" s="103" t="s">
        <v>180</v>
      </c>
      <c r="F24" s="102" t="s">
        <v>152</v>
      </c>
      <c r="G24" s="103" t="s">
        <v>169</v>
      </c>
      <c r="H24" s="106" t="s">
        <v>170</v>
      </c>
      <c r="I24" s="102" t="s">
        <v>171</v>
      </c>
      <c r="J24" s="103" t="s">
        <v>153</v>
      </c>
      <c r="K24" s="102" t="s">
        <v>172</v>
      </c>
      <c r="L24" s="209" t="s">
        <v>173</v>
      </c>
      <c r="M24" s="103" t="s">
        <v>174</v>
      </c>
      <c r="N24" s="106" t="s">
        <v>39</v>
      </c>
      <c r="O24" s="106" t="s">
        <v>175</v>
      </c>
      <c r="P24" s="102" t="s">
        <v>39</v>
      </c>
      <c r="Q24" s="103" t="s">
        <v>176</v>
      </c>
      <c r="R24" s="106" t="s">
        <v>181</v>
      </c>
      <c r="S24" s="102" t="s">
        <v>177</v>
      </c>
      <c r="T24" s="103" t="s">
        <v>47</v>
      </c>
      <c r="U24" s="106" t="s">
        <v>47</v>
      </c>
      <c r="V24" s="102" t="s">
        <v>47</v>
      </c>
      <c r="W24" s="103" t="s">
        <v>182</v>
      </c>
      <c r="X24" s="102" t="s">
        <v>155</v>
      </c>
      <c r="Y24" s="103" t="s">
        <v>40</v>
      </c>
      <c r="Z24" s="106" t="s">
        <v>178</v>
      </c>
      <c r="AA24" s="102" t="s">
        <v>179</v>
      </c>
      <c r="AB24" s="107" t="s">
        <v>154</v>
      </c>
      <c r="AC24" s="182"/>
      <c r="AD24" s="182"/>
      <c r="AE24" s="182"/>
    </row>
    <row r="25" spans="1:34" ht="15" customHeight="1" x14ac:dyDescent="0.35">
      <c r="A25" s="54"/>
      <c r="D25" s="50" t="s">
        <v>128</v>
      </c>
      <c r="E25" s="73" t="e">
        <f>E27/(E26*$P17)</f>
        <v>#VALUE!</v>
      </c>
      <c r="F25" s="73" t="e">
        <f t="shared" ref="F25:AA25" si="0">F27/(F26*$P17)</f>
        <v>#VALUE!</v>
      </c>
      <c r="G25" s="73" t="e">
        <f t="shared" si="0"/>
        <v>#VALUE!</v>
      </c>
      <c r="H25" s="73" t="e">
        <f t="shared" si="0"/>
        <v>#VALUE!</v>
      </c>
      <c r="I25" s="73" t="e">
        <f t="shared" si="0"/>
        <v>#VALUE!</v>
      </c>
      <c r="J25" s="73" t="e">
        <f t="shared" si="0"/>
        <v>#VALUE!</v>
      </c>
      <c r="K25" s="73" t="e">
        <f t="shared" si="0"/>
        <v>#VALUE!</v>
      </c>
      <c r="L25" s="73" t="e">
        <f t="shared" si="0"/>
        <v>#VALUE!</v>
      </c>
      <c r="M25" s="73" t="e">
        <f t="shared" si="0"/>
        <v>#VALUE!</v>
      </c>
      <c r="N25" s="73" t="e">
        <f t="shared" si="0"/>
        <v>#VALUE!</v>
      </c>
      <c r="O25" s="73" t="e">
        <f t="shared" si="0"/>
        <v>#VALUE!</v>
      </c>
      <c r="P25" s="73" t="e">
        <f t="shared" si="0"/>
        <v>#VALUE!</v>
      </c>
      <c r="Q25" s="73" t="e">
        <f t="shared" si="0"/>
        <v>#VALUE!</v>
      </c>
      <c r="R25" s="73" t="e">
        <f t="shared" si="0"/>
        <v>#VALUE!</v>
      </c>
      <c r="S25" s="73" t="e">
        <f t="shared" si="0"/>
        <v>#VALUE!</v>
      </c>
      <c r="T25" s="73" t="e">
        <f t="shared" si="0"/>
        <v>#VALUE!</v>
      </c>
      <c r="U25" s="73" t="e">
        <f t="shared" si="0"/>
        <v>#VALUE!</v>
      </c>
      <c r="V25" s="73" t="e">
        <f t="shared" si="0"/>
        <v>#VALUE!</v>
      </c>
      <c r="W25" s="73" t="e">
        <f t="shared" si="0"/>
        <v>#VALUE!</v>
      </c>
      <c r="X25" s="73" t="e">
        <f t="shared" si="0"/>
        <v>#VALUE!</v>
      </c>
      <c r="Y25" s="73" t="e">
        <f t="shared" si="0"/>
        <v>#VALUE!</v>
      </c>
      <c r="Z25" s="73" t="e">
        <f t="shared" si="0"/>
        <v>#VALUE!</v>
      </c>
      <c r="AA25" s="73" t="e">
        <f t="shared" si="0"/>
        <v>#VALUE!</v>
      </c>
      <c r="AB25" s="73" t="e">
        <f t="shared" ref="AB25" si="1">AB27/(AB26*$P17)</f>
        <v>#VALUE!</v>
      </c>
      <c r="AC25" s="183"/>
      <c r="AD25" s="183"/>
      <c r="AE25" s="183"/>
    </row>
    <row r="26" spans="1:34" ht="15" customHeight="1" x14ac:dyDescent="0.35">
      <c r="A26" s="54"/>
      <c r="D26" s="50" t="s">
        <v>129</v>
      </c>
      <c r="E26">
        <f>K$6</f>
        <v>2</v>
      </c>
      <c r="F26">
        <f t="shared" ref="F26:AB26" si="2">L$6</f>
        <v>1</v>
      </c>
      <c r="G26">
        <f t="shared" si="2"/>
        <v>1</v>
      </c>
      <c r="H26">
        <f t="shared" si="2"/>
        <v>1</v>
      </c>
      <c r="I26">
        <f t="shared" si="2"/>
        <v>1</v>
      </c>
      <c r="J26">
        <f t="shared" si="2"/>
        <v>1</v>
      </c>
      <c r="K26">
        <f t="shared" si="2"/>
        <v>3</v>
      </c>
      <c r="L26">
        <f t="shared" si="2"/>
        <v>1</v>
      </c>
      <c r="M26">
        <f t="shared" si="2"/>
        <v>1</v>
      </c>
      <c r="N26">
        <f t="shared" si="2"/>
        <v>1</v>
      </c>
      <c r="O26">
        <f t="shared" si="2"/>
        <v>2</v>
      </c>
      <c r="P26">
        <f t="shared" si="2"/>
        <v>1</v>
      </c>
      <c r="Q26">
        <f t="shared" si="2"/>
        <v>5</v>
      </c>
      <c r="R26">
        <f t="shared" si="2"/>
        <v>3</v>
      </c>
      <c r="S26">
        <f t="shared" si="2"/>
        <v>2</v>
      </c>
      <c r="T26">
        <f t="shared" si="2"/>
        <v>1</v>
      </c>
      <c r="U26">
        <f t="shared" si="2"/>
        <v>1</v>
      </c>
      <c r="V26">
        <f t="shared" si="2"/>
        <v>1</v>
      </c>
      <c r="W26">
        <f t="shared" si="2"/>
        <v>3</v>
      </c>
      <c r="X26">
        <f t="shared" si="2"/>
        <v>3</v>
      </c>
      <c r="Y26">
        <f t="shared" si="2"/>
        <v>9</v>
      </c>
      <c r="Z26">
        <f t="shared" si="2"/>
        <v>2</v>
      </c>
      <c r="AA26">
        <f t="shared" si="2"/>
        <v>4</v>
      </c>
      <c r="AB26">
        <f t="shared" si="2"/>
        <v>5</v>
      </c>
      <c r="AC26" s="93"/>
      <c r="AD26" s="93"/>
      <c r="AE26" s="93"/>
    </row>
    <row r="27" spans="1:34" ht="15" customHeight="1" x14ac:dyDescent="0.35">
      <c r="A27" s="54"/>
      <c r="D27" s="50" t="s">
        <v>130</v>
      </c>
      <c r="E27" t="str">
        <f>K7</f>
        <v/>
      </c>
      <c r="F27" t="str">
        <f t="shared" ref="F27:AB27" si="3">L7</f>
        <v/>
      </c>
      <c r="G27" t="str">
        <f t="shared" si="3"/>
        <v/>
      </c>
      <c r="H27" t="str">
        <f t="shared" si="3"/>
        <v/>
      </c>
      <c r="I27" t="str">
        <f t="shared" si="3"/>
        <v/>
      </c>
      <c r="J27" t="str">
        <f t="shared" si="3"/>
        <v/>
      </c>
      <c r="K27" t="str">
        <f t="shared" si="3"/>
        <v/>
      </c>
      <c r="L27" t="str">
        <f t="shared" si="3"/>
        <v/>
      </c>
      <c r="M27" t="str">
        <f t="shared" si="3"/>
        <v/>
      </c>
      <c r="N27" t="str">
        <f t="shared" si="3"/>
        <v/>
      </c>
      <c r="O27" t="str">
        <f t="shared" si="3"/>
        <v/>
      </c>
      <c r="P27" t="str">
        <f t="shared" si="3"/>
        <v/>
      </c>
      <c r="Q27" t="str">
        <f t="shared" si="3"/>
        <v/>
      </c>
      <c r="R27" t="str">
        <f t="shared" si="3"/>
        <v/>
      </c>
      <c r="S27" t="str">
        <f t="shared" si="3"/>
        <v/>
      </c>
      <c r="T27" t="str">
        <f t="shared" si="3"/>
        <v/>
      </c>
      <c r="U27" t="str">
        <f t="shared" si="3"/>
        <v/>
      </c>
      <c r="V27" t="str">
        <f t="shared" si="3"/>
        <v/>
      </c>
      <c r="W27" t="str">
        <f t="shared" si="3"/>
        <v/>
      </c>
      <c r="X27" t="str">
        <f t="shared" si="3"/>
        <v/>
      </c>
      <c r="Y27" t="str">
        <f t="shared" si="3"/>
        <v/>
      </c>
      <c r="Z27" t="str">
        <f t="shared" si="3"/>
        <v/>
      </c>
      <c r="AA27" t="str">
        <f t="shared" si="3"/>
        <v/>
      </c>
      <c r="AB27" t="str">
        <f t="shared" si="3"/>
        <v/>
      </c>
      <c r="AC27" s="93"/>
      <c r="AD27" s="93"/>
      <c r="AE27" s="93"/>
    </row>
    <row r="28" spans="1:34" ht="15" customHeight="1" x14ac:dyDescent="0.35">
      <c r="A28" s="54"/>
      <c r="H28" s="77"/>
      <c r="O28" s="56"/>
      <c r="P28" s="55"/>
    </row>
    <row r="29" spans="1:34" ht="15" customHeight="1" x14ac:dyDescent="0.35">
      <c r="A29" s="54"/>
      <c r="H29" s="77"/>
      <c r="O29" s="56"/>
      <c r="P29" s="55"/>
    </row>
    <row r="30" spans="1:34" ht="15" customHeight="1" x14ac:dyDescent="0.25">
      <c r="E30" s="76" t="s">
        <v>136</v>
      </c>
    </row>
    <row r="31" spans="1:34" ht="15" customHeight="1" x14ac:dyDescent="0.25">
      <c r="D31" s="78" t="s">
        <v>134</v>
      </c>
      <c r="E31" t="s">
        <v>217</v>
      </c>
    </row>
    <row r="32" spans="1:34" ht="15" customHeight="1" x14ac:dyDescent="0.25">
      <c r="E32" t="s">
        <v>131</v>
      </c>
      <c r="F32" t="s">
        <v>132</v>
      </c>
      <c r="G32" t="s">
        <v>133</v>
      </c>
      <c r="K32" s="217" t="s">
        <v>131</v>
      </c>
      <c r="L32" s="217"/>
      <c r="M32" s="217"/>
      <c r="N32" s="217"/>
      <c r="O32" s="217"/>
      <c r="P32" s="217"/>
      <c r="Q32" s="217"/>
      <c r="R32" s="217"/>
      <c r="S32" s="218" t="s">
        <v>132</v>
      </c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9" t="s">
        <v>133</v>
      </c>
      <c r="AH32" s="219"/>
    </row>
    <row r="33" spans="1:34" ht="15" customHeight="1" x14ac:dyDescent="0.25">
      <c r="D33" s="50" t="s">
        <v>128</v>
      </c>
      <c r="E33" s="73" t="e">
        <f>E35/(E34*$P17)</f>
        <v>#VALUE!</v>
      </c>
      <c r="F33" s="73" t="e">
        <f>F35/(F34*$P17)</f>
        <v>#VALUE!</v>
      </c>
      <c r="G33" s="73" t="e">
        <f>G35/(G34*$P17)</f>
        <v>#VALUE!</v>
      </c>
      <c r="K33" s="75" t="s">
        <v>107</v>
      </c>
      <c r="L33" s="75" t="s">
        <v>108</v>
      </c>
      <c r="M33" s="75" t="s">
        <v>109</v>
      </c>
      <c r="N33" s="75" t="s">
        <v>120</v>
      </c>
      <c r="O33" s="75" t="s">
        <v>121</v>
      </c>
      <c r="P33" s="75" t="s">
        <v>122</v>
      </c>
      <c r="Q33" s="75" t="s">
        <v>123</v>
      </c>
      <c r="R33" s="75" t="s">
        <v>124</v>
      </c>
      <c r="S33" s="74" t="s">
        <v>105</v>
      </c>
      <c r="T33" s="74" t="s">
        <v>106</v>
      </c>
      <c r="U33" s="74" t="s">
        <v>110</v>
      </c>
      <c r="V33" s="74" t="s">
        <v>111</v>
      </c>
      <c r="W33" s="74" t="s">
        <v>112</v>
      </c>
      <c r="X33" s="74" t="s">
        <v>113</v>
      </c>
      <c r="Y33" s="74" t="s">
        <v>114</v>
      </c>
      <c r="Z33" s="74" t="s">
        <v>115</v>
      </c>
      <c r="AA33" s="74" t="s">
        <v>116</v>
      </c>
      <c r="AB33" s="74" t="s">
        <v>118</v>
      </c>
      <c r="AC33" s="74" t="s">
        <v>125</v>
      </c>
      <c r="AD33" s="74" t="s">
        <v>126</v>
      </c>
      <c r="AE33" s="74" t="s">
        <v>127</v>
      </c>
      <c r="AF33" s="74" t="s">
        <v>159</v>
      </c>
      <c r="AG33" s="87" t="s">
        <v>117</v>
      </c>
      <c r="AH33" s="87" t="s">
        <v>119</v>
      </c>
    </row>
    <row r="34" spans="1:34" ht="15" customHeight="1" x14ac:dyDescent="0.25">
      <c r="D34" s="50" t="s">
        <v>129</v>
      </c>
      <c r="E34">
        <f>SUM(K34:R34)</f>
        <v>12</v>
      </c>
      <c r="F34">
        <f>SUM(S34:AF34)</f>
        <v>36</v>
      </c>
      <c r="G34">
        <f>SUM(AG34:AH34)</f>
        <v>7</v>
      </c>
      <c r="K34" s="75">
        <f>HLOOKUP(K33,$K$2:$AH$8,5,0)</f>
        <v>1</v>
      </c>
      <c r="L34" s="75">
        <f t="shared" ref="L34:AH34" si="4">HLOOKUP(L33,$K$2:$AH$8,5,0)</f>
        <v>1</v>
      </c>
      <c r="M34" s="75">
        <f t="shared" si="4"/>
        <v>1</v>
      </c>
      <c r="N34" s="75">
        <f t="shared" si="4"/>
        <v>1</v>
      </c>
      <c r="O34" s="75">
        <f t="shared" si="4"/>
        <v>1</v>
      </c>
      <c r="P34" s="75">
        <f t="shared" si="4"/>
        <v>1</v>
      </c>
      <c r="Q34" s="75">
        <f t="shared" si="4"/>
        <v>3</v>
      </c>
      <c r="R34" s="75">
        <f t="shared" si="4"/>
        <v>3</v>
      </c>
      <c r="S34" s="74">
        <f t="shared" si="4"/>
        <v>2</v>
      </c>
      <c r="T34" s="74">
        <f t="shared" si="4"/>
        <v>1</v>
      </c>
      <c r="U34" s="74">
        <f t="shared" si="4"/>
        <v>1</v>
      </c>
      <c r="V34" s="74">
        <f t="shared" si="4"/>
        <v>3</v>
      </c>
      <c r="W34" s="74">
        <f t="shared" si="4"/>
        <v>1</v>
      </c>
      <c r="X34" s="74">
        <f t="shared" si="4"/>
        <v>1</v>
      </c>
      <c r="Y34" s="74">
        <f t="shared" si="4"/>
        <v>1</v>
      </c>
      <c r="Z34" s="74">
        <f t="shared" si="4"/>
        <v>2</v>
      </c>
      <c r="AA34" s="74">
        <f t="shared" si="4"/>
        <v>1</v>
      </c>
      <c r="AB34" s="74">
        <f t="shared" si="4"/>
        <v>3</v>
      </c>
      <c r="AC34" s="74">
        <f t="shared" si="4"/>
        <v>9</v>
      </c>
      <c r="AD34" s="74">
        <f t="shared" si="4"/>
        <v>2</v>
      </c>
      <c r="AE34" s="74">
        <f t="shared" si="4"/>
        <v>4</v>
      </c>
      <c r="AF34" s="74">
        <f t="shared" si="4"/>
        <v>5</v>
      </c>
      <c r="AG34" s="87">
        <f t="shared" si="4"/>
        <v>5</v>
      </c>
      <c r="AH34" s="87">
        <f t="shared" si="4"/>
        <v>2</v>
      </c>
    </row>
    <row r="35" spans="1:34" ht="15" customHeight="1" x14ac:dyDescent="0.25">
      <c r="D35" s="50" t="s">
        <v>130</v>
      </c>
      <c r="E35">
        <f>SUM(K35:R35)</f>
        <v>0</v>
      </c>
      <c r="F35">
        <f>SUM(S35:AF35)</f>
        <v>0</v>
      </c>
      <c r="G35">
        <f>SUM(AG35:AH35)</f>
        <v>0</v>
      </c>
      <c r="K35" s="75" t="str">
        <f>HLOOKUP(K33,$K$2:$AH$8,6,0)</f>
        <v/>
      </c>
      <c r="L35" s="75" t="str">
        <f t="shared" ref="L35:AH35" si="5">HLOOKUP(L33,$K$2:$AH$8,6,0)</f>
        <v/>
      </c>
      <c r="M35" s="75" t="str">
        <f t="shared" si="5"/>
        <v/>
      </c>
      <c r="N35" s="75" t="str">
        <f t="shared" si="5"/>
        <v/>
      </c>
      <c r="O35" s="75" t="str">
        <f t="shared" si="5"/>
        <v/>
      </c>
      <c r="P35" s="75" t="str">
        <f t="shared" si="5"/>
        <v/>
      </c>
      <c r="Q35" s="75" t="str">
        <f t="shared" si="5"/>
        <v/>
      </c>
      <c r="R35" s="75" t="str">
        <f t="shared" si="5"/>
        <v/>
      </c>
      <c r="S35" s="74" t="str">
        <f t="shared" si="5"/>
        <v/>
      </c>
      <c r="T35" s="74" t="str">
        <f t="shared" si="5"/>
        <v/>
      </c>
      <c r="U35" s="74" t="str">
        <f t="shared" si="5"/>
        <v/>
      </c>
      <c r="V35" s="74" t="str">
        <f t="shared" si="5"/>
        <v/>
      </c>
      <c r="W35" s="74" t="str">
        <f t="shared" si="5"/>
        <v/>
      </c>
      <c r="X35" s="74" t="str">
        <f t="shared" si="5"/>
        <v/>
      </c>
      <c r="Y35" s="74" t="str">
        <f t="shared" si="5"/>
        <v/>
      </c>
      <c r="Z35" s="74" t="str">
        <f t="shared" si="5"/>
        <v/>
      </c>
      <c r="AA35" s="74" t="str">
        <f t="shared" si="5"/>
        <v/>
      </c>
      <c r="AB35" s="74" t="str">
        <f t="shared" si="5"/>
        <v/>
      </c>
      <c r="AC35" s="74" t="str">
        <f t="shared" si="5"/>
        <v/>
      </c>
      <c r="AD35" s="74" t="str">
        <f t="shared" si="5"/>
        <v/>
      </c>
      <c r="AE35" s="74" t="str">
        <f t="shared" si="5"/>
        <v/>
      </c>
      <c r="AF35" s="74" t="str">
        <f t="shared" si="5"/>
        <v/>
      </c>
      <c r="AG35" s="87" t="str">
        <f t="shared" si="5"/>
        <v/>
      </c>
      <c r="AH35" s="87" t="str">
        <f t="shared" si="5"/>
        <v/>
      </c>
    </row>
    <row r="36" spans="1:34" ht="15" customHeight="1" x14ac:dyDescent="0.35">
      <c r="A36" s="54"/>
      <c r="H36" s="77"/>
      <c r="O36" s="56"/>
      <c r="P36" s="55"/>
    </row>
    <row r="38" spans="1:34" x14ac:dyDescent="0.25">
      <c r="E38" s="58" t="s">
        <v>97</v>
      </c>
      <c r="F38" s="59" t="s">
        <v>98</v>
      </c>
    </row>
    <row r="39" spans="1:34" x14ac:dyDescent="0.25">
      <c r="D39" s="78" t="s">
        <v>134</v>
      </c>
      <c r="E39" t="str">
        <f>CONCATENATE("Erfüllung im Kompetenzbereich",CHAR(10),F38)</f>
        <v>Erfüllung im Kompetenzbereich
Sprache und Sprachgebrauch untersuchen</v>
      </c>
    </row>
    <row r="40" spans="1:34" ht="40.5" customHeight="1" x14ac:dyDescent="0.25">
      <c r="E40" s="72" t="s">
        <v>137</v>
      </c>
      <c r="F40" s="72" t="s">
        <v>138</v>
      </c>
      <c r="G40" s="72"/>
      <c r="K40" s="306" t="s">
        <v>100</v>
      </c>
      <c r="L40" s="306"/>
      <c r="M40" s="306"/>
      <c r="N40" s="306"/>
      <c r="O40" s="306"/>
      <c r="P40" s="306"/>
      <c r="Q40" s="306"/>
      <c r="R40" s="305" t="s">
        <v>103</v>
      </c>
      <c r="S40" s="305"/>
      <c r="T40" s="305"/>
      <c r="U40" s="180"/>
      <c r="V40" s="187"/>
      <c r="W40" s="187"/>
      <c r="X40" s="187"/>
      <c r="Y40" s="186"/>
    </row>
    <row r="41" spans="1:34" x14ac:dyDescent="0.25">
      <c r="D41" s="50" t="s">
        <v>128</v>
      </c>
      <c r="E41" s="73" t="e">
        <f>E43/(E42*$P17)</f>
        <v>#VALUE!</v>
      </c>
      <c r="F41" s="73" t="e">
        <f>F43/(F42*$P17)</f>
        <v>#VALUE!</v>
      </c>
      <c r="G41" s="73"/>
      <c r="K41" t="s">
        <v>114</v>
      </c>
      <c r="L41" t="s">
        <v>116</v>
      </c>
      <c r="M41" t="s">
        <v>123</v>
      </c>
      <c r="N41" t="s">
        <v>124</v>
      </c>
      <c r="O41" t="s">
        <v>125</v>
      </c>
      <c r="P41" t="s">
        <v>126</v>
      </c>
      <c r="Q41" t="s">
        <v>127</v>
      </c>
      <c r="R41" t="s">
        <v>120</v>
      </c>
      <c r="S41" t="s">
        <v>121</v>
      </c>
      <c r="T41" t="s">
        <v>122</v>
      </c>
    </row>
    <row r="42" spans="1:34" x14ac:dyDescent="0.25">
      <c r="D42" s="50" t="s">
        <v>129</v>
      </c>
      <c r="E42">
        <f>SUM(K42:Q42)</f>
        <v>23</v>
      </c>
      <c r="F42">
        <f>SUM(R42:T42)</f>
        <v>3</v>
      </c>
      <c r="K42" s="101">
        <f t="shared" ref="K42:T42" si="6">HLOOKUP(K41,$K$2:$AG$8,5,0)</f>
        <v>1</v>
      </c>
      <c r="L42" s="101">
        <f t="shared" ref="L42" si="7">HLOOKUP(L41,$K$2:$AG$8,5,0)</f>
        <v>1</v>
      </c>
      <c r="M42" s="101">
        <f t="shared" ref="M42" si="8">HLOOKUP(M41,$K$2:$AG$8,5,0)</f>
        <v>3</v>
      </c>
      <c r="N42" s="101">
        <f t="shared" ref="N42" si="9">HLOOKUP(N41,$K$2:$AG$8,5,0)</f>
        <v>3</v>
      </c>
      <c r="O42" s="101">
        <f t="shared" ref="O42" si="10">HLOOKUP(O41,$K$2:$AG$8,5,0)</f>
        <v>9</v>
      </c>
      <c r="P42" s="101">
        <f t="shared" ref="P42" si="11">HLOOKUP(P41,$K$2:$AG$8,5,0)</f>
        <v>2</v>
      </c>
      <c r="Q42" s="101">
        <f t="shared" ref="Q42" si="12">HLOOKUP(Q41,$K$2:$AG$8,5,0)</f>
        <v>4</v>
      </c>
      <c r="R42" s="70">
        <f t="shared" si="6"/>
        <v>1</v>
      </c>
      <c r="S42" s="70">
        <f t="shared" si="6"/>
        <v>1</v>
      </c>
      <c r="T42" s="70">
        <f t="shared" si="6"/>
        <v>1</v>
      </c>
    </row>
    <row r="43" spans="1:34" x14ac:dyDescent="0.25">
      <c r="D43" s="50" t="s">
        <v>130</v>
      </c>
      <c r="E43">
        <f>SUM(K43:Q43)</f>
        <v>0</v>
      </c>
      <c r="F43">
        <f>SUM(R43:T43)</f>
        <v>0</v>
      </c>
      <c r="K43" s="98" t="str">
        <f t="shared" ref="K43:S43" si="13">HLOOKUP(K41,$K$2:$AG$8,6,0)</f>
        <v/>
      </c>
      <c r="L43" s="110" t="str">
        <f t="shared" ref="L43:Q43" si="14">HLOOKUP(L41,$K$2:$AG$8,6,0)</f>
        <v/>
      </c>
      <c r="M43" s="110" t="str">
        <f t="shared" si="14"/>
        <v/>
      </c>
      <c r="N43" s="110" t="str">
        <f t="shared" si="14"/>
        <v/>
      </c>
      <c r="O43" s="110" t="str">
        <f t="shared" si="14"/>
        <v/>
      </c>
      <c r="P43" s="110" t="str">
        <f t="shared" si="14"/>
        <v/>
      </c>
      <c r="Q43" s="110" t="str">
        <f t="shared" si="14"/>
        <v/>
      </c>
      <c r="R43" s="99" t="str">
        <f t="shared" si="13"/>
        <v/>
      </c>
      <c r="S43" s="99" t="str">
        <f t="shared" si="13"/>
        <v/>
      </c>
      <c r="T43" s="111" t="str">
        <f t="shared" ref="T43" si="15">HLOOKUP(T41,$K$2:$AG$8,6,0)</f>
        <v/>
      </c>
    </row>
    <row r="44" spans="1:34" x14ac:dyDescent="0.25"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</row>
    <row r="46" spans="1:34" x14ac:dyDescent="0.25">
      <c r="E46" s="58" t="s">
        <v>97</v>
      </c>
      <c r="F46" s="59" t="s">
        <v>148</v>
      </c>
    </row>
    <row r="47" spans="1:34" x14ac:dyDescent="0.25">
      <c r="D47" s="78" t="s">
        <v>134</v>
      </c>
      <c r="E47" t="str">
        <f>CONCATENATE("Erfüllung im Kompetenzbereich",CHAR(10),F46)</f>
        <v>Erfüllung im Kompetenzbereich
Lesen - mit Texten und Medien umgehen</v>
      </c>
    </row>
    <row r="48" spans="1:34" ht="42" customHeight="1" x14ac:dyDescent="0.25">
      <c r="E48" s="72" t="s">
        <v>140</v>
      </c>
      <c r="F48" s="72" t="s">
        <v>215</v>
      </c>
      <c r="G48" s="72" t="s">
        <v>216</v>
      </c>
      <c r="K48" s="220" t="s">
        <v>99</v>
      </c>
      <c r="L48" s="308" t="s">
        <v>207</v>
      </c>
      <c r="M48" s="308"/>
      <c r="N48" s="308"/>
      <c r="O48" s="188" t="s">
        <v>102</v>
      </c>
      <c r="P48" s="189"/>
      <c r="Q48" s="189"/>
      <c r="R48" s="189"/>
      <c r="S48" s="189"/>
      <c r="T48" s="189"/>
      <c r="U48" s="189"/>
      <c r="V48" s="189"/>
      <c r="W48" s="189"/>
      <c r="X48" s="189"/>
    </row>
    <row r="49" spans="4:25" x14ac:dyDescent="0.25">
      <c r="D49" s="50" t="s">
        <v>128</v>
      </c>
      <c r="E49" s="73" t="e">
        <f>E51/(E50*$P17)</f>
        <v>#VALUE!</v>
      </c>
      <c r="F49" s="73" t="e">
        <f>F51/(F50*$P17)</f>
        <v>#VALUE!</v>
      </c>
      <c r="G49" s="73" t="e">
        <f>G51/(G50*$P17)</f>
        <v>#VALUE!</v>
      </c>
      <c r="K49" s="101" t="s">
        <v>112</v>
      </c>
      <c r="L49" s="70" t="s">
        <v>113</v>
      </c>
      <c r="M49" s="70" t="s">
        <v>115</v>
      </c>
      <c r="N49" s="70" t="s">
        <v>117</v>
      </c>
      <c r="O49" s="71" t="s">
        <v>114</v>
      </c>
    </row>
    <row r="50" spans="4:25" x14ac:dyDescent="0.25">
      <c r="D50" s="50" t="s">
        <v>129</v>
      </c>
      <c r="E50">
        <f>K50</f>
        <v>1</v>
      </c>
      <c r="F50">
        <f>SUM(L50:N50)</f>
        <v>8</v>
      </c>
      <c r="G50">
        <f>O50</f>
        <v>1</v>
      </c>
      <c r="K50" s="75">
        <f>HLOOKUP(K49,$K$2:$AG$8,5,0)</f>
        <v>1</v>
      </c>
      <c r="L50" s="74">
        <f>HLOOKUP(L49,$K$2:$AG$8,5,0)</f>
        <v>1</v>
      </c>
      <c r="M50" s="74">
        <f>HLOOKUP(M49,$K$2:$AG$8,5,0)</f>
        <v>2</v>
      </c>
      <c r="N50" s="74">
        <f>HLOOKUP(N49,$K$2:$AG$8,5,0)</f>
        <v>5</v>
      </c>
      <c r="O50" s="87">
        <f>HLOOKUP(O49,$K$2:$AG$8,5,0)</f>
        <v>1</v>
      </c>
    </row>
    <row r="51" spans="4:25" x14ac:dyDescent="0.25">
      <c r="D51" s="50" t="s">
        <v>130</v>
      </c>
      <c r="E51" t="str">
        <f>K51</f>
        <v/>
      </c>
      <c r="F51">
        <f>SUM(L51:N51)</f>
        <v>0</v>
      </c>
      <c r="G51" t="str">
        <f>O51</f>
        <v/>
      </c>
      <c r="K51" s="75" t="str">
        <f>HLOOKUP(K49,$K$2:$AG$8,6,0)</f>
        <v/>
      </c>
      <c r="L51" s="74" t="str">
        <f>HLOOKUP(L49,$K$2:$AG$8,6,0)</f>
        <v/>
      </c>
      <c r="M51" s="74" t="str">
        <f>HLOOKUP(M49,$K$2:$AG$8,6,0)</f>
        <v/>
      </c>
      <c r="N51" s="74" t="str">
        <f>HLOOKUP(N49,$K$2:$AG$8,6,0)</f>
        <v/>
      </c>
      <c r="O51" s="87" t="str">
        <f>HLOOKUP(O49,$K$2:$AG$8,6,0)</f>
        <v/>
      </c>
    </row>
    <row r="54" spans="4:25" x14ac:dyDescent="0.25">
      <c r="E54" s="58" t="s">
        <v>97</v>
      </c>
      <c r="F54" s="59" t="s">
        <v>101</v>
      </c>
    </row>
    <row r="55" spans="4:25" x14ac:dyDescent="0.25">
      <c r="D55" s="78" t="s">
        <v>134</v>
      </c>
      <c r="E55" t="str">
        <f>CONCATENATE("Erfüllung im Kompetenzbereich",CHAR(10),F54)</f>
        <v>Erfüllung im Kompetenzbereich
Sprechen, zuhören und schreiben</v>
      </c>
    </row>
    <row r="56" spans="4:25" ht="46.5" customHeight="1" x14ac:dyDescent="0.25">
      <c r="E56" s="72" t="s">
        <v>158</v>
      </c>
      <c r="F56" s="223" t="s">
        <v>214</v>
      </c>
      <c r="G56" s="223" t="s">
        <v>213</v>
      </c>
      <c r="H56" s="223"/>
      <c r="K56" s="309" t="s">
        <v>157</v>
      </c>
      <c r="L56" s="309"/>
      <c r="M56" s="309"/>
      <c r="N56" s="309"/>
      <c r="O56" s="309"/>
      <c r="P56" s="309"/>
      <c r="Q56" s="222" t="s">
        <v>209</v>
      </c>
      <c r="R56" s="307" t="s">
        <v>210</v>
      </c>
      <c r="S56" s="307"/>
      <c r="X56" s="221"/>
      <c r="Y56" s="221"/>
    </row>
    <row r="57" spans="4:25" x14ac:dyDescent="0.25">
      <c r="D57" s="50" t="s">
        <v>128</v>
      </c>
      <c r="E57" s="73" t="e">
        <f>E59/(E58*$P17)</f>
        <v>#VALUE!</v>
      </c>
      <c r="F57" s="73" t="e">
        <f>F59/(F58*$P17)</f>
        <v>#VALUE!</v>
      </c>
      <c r="G57" s="73" t="e">
        <f>G59/(G58*$P17)</f>
        <v>#VALUE!</v>
      </c>
      <c r="K57" s="101" t="s">
        <v>105</v>
      </c>
      <c r="L57" s="101" t="s">
        <v>106</v>
      </c>
      <c r="M57" s="101" t="s">
        <v>107</v>
      </c>
      <c r="N57" s="101" t="s">
        <v>108</v>
      </c>
      <c r="O57" s="101" t="s">
        <v>109</v>
      </c>
      <c r="P57" s="101" t="s">
        <v>110</v>
      </c>
      <c r="Q57" s="70" t="s">
        <v>159</v>
      </c>
      <c r="R57" s="71" t="s">
        <v>118</v>
      </c>
      <c r="S57" s="71" t="s">
        <v>119</v>
      </c>
    </row>
    <row r="58" spans="4:25" x14ac:dyDescent="0.25">
      <c r="D58" s="50" t="s">
        <v>129</v>
      </c>
      <c r="E58">
        <f>SUM(K58:P58)</f>
        <v>7</v>
      </c>
      <c r="F58">
        <f>Q58</f>
        <v>5</v>
      </c>
      <c r="G58">
        <f>SUM(R58:S58)</f>
        <v>5</v>
      </c>
      <c r="K58" s="75">
        <f>HLOOKUP(K57,$K$2:$AH$8,5,0)</f>
        <v>2</v>
      </c>
      <c r="L58" s="75">
        <f t="shared" ref="L58:S58" si="16">HLOOKUP(L57,$K$2:$AH$8,5,0)</f>
        <v>1</v>
      </c>
      <c r="M58" s="75">
        <f t="shared" si="16"/>
        <v>1</v>
      </c>
      <c r="N58" s="75">
        <f t="shared" si="16"/>
        <v>1</v>
      </c>
      <c r="O58" s="75">
        <f t="shared" si="16"/>
        <v>1</v>
      </c>
      <c r="P58" s="75">
        <f t="shared" si="16"/>
        <v>1</v>
      </c>
      <c r="Q58" s="74">
        <f t="shared" si="16"/>
        <v>5</v>
      </c>
      <c r="R58" s="87">
        <f t="shared" si="16"/>
        <v>3</v>
      </c>
      <c r="S58" s="87">
        <f t="shared" si="16"/>
        <v>2</v>
      </c>
    </row>
    <row r="59" spans="4:25" x14ac:dyDescent="0.25">
      <c r="D59" s="50" t="s">
        <v>130</v>
      </c>
      <c r="E59">
        <f>SUM(K59:P59)</f>
        <v>0</v>
      </c>
      <c r="F59" t="str">
        <f>Q59</f>
        <v/>
      </c>
      <c r="G59">
        <f>SUM(R59:S59)</f>
        <v>0</v>
      </c>
      <c r="K59" s="75" t="str">
        <f>HLOOKUP(K57,$K$2:$AH$8,6,0)</f>
        <v/>
      </c>
      <c r="L59" s="75" t="str">
        <f t="shared" ref="L59:S59" si="17">HLOOKUP(L57,$K$2:$AH$8,6,0)</f>
        <v/>
      </c>
      <c r="M59" s="75" t="str">
        <f t="shared" si="17"/>
        <v/>
      </c>
      <c r="N59" s="75" t="str">
        <f t="shared" si="17"/>
        <v/>
      </c>
      <c r="O59" s="75" t="str">
        <f t="shared" si="17"/>
        <v/>
      </c>
      <c r="P59" s="75" t="str">
        <f t="shared" si="17"/>
        <v/>
      </c>
      <c r="Q59" s="74" t="str">
        <f t="shared" si="17"/>
        <v/>
      </c>
      <c r="R59" s="87" t="str">
        <f t="shared" si="17"/>
        <v/>
      </c>
      <c r="S59" s="87" t="str">
        <f t="shared" si="17"/>
        <v/>
      </c>
    </row>
  </sheetData>
  <mergeCells count="7">
    <mergeCell ref="L22:AB22"/>
    <mergeCell ref="R40:T40"/>
    <mergeCell ref="K40:Q40"/>
    <mergeCell ref="R56:S56"/>
    <mergeCell ref="E22:K22"/>
    <mergeCell ref="L48:N48"/>
    <mergeCell ref="K56:P56"/>
  </mergeCells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opLeftCell="A10" workbookViewId="0">
      <selection activeCell="AG7" sqref="AG7"/>
    </sheetView>
  </sheetViews>
  <sheetFormatPr baseColWidth="10" defaultRowHeight="15" x14ac:dyDescent="0.25"/>
  <cols>
    <col min="1" max="106" width="5.7109375" customWidth="1"/>
  </cols>
  <sheetData>
    <row r="1" spans="2:34" x14ac:dyDescent="0.25">
      <c r="K1">
        <v>1</v>
      </c>
      <c r="L1">
        <v>1</v>
      </c>
      <c r="M1">
        <v>1</v>
      </c>
      <c r="N1">
        <v>2</v>
      </c>
      <c r="O1">
        <v>2</v>
      </c>
      <c r="P1">
        <v>2</v>
      </c>
      <c r="Q1">
        <v>2</v>
      </c>
      <c r="R1">
        <v>2</v>
      </c>
      <c r="S1">
        <v>1</v>
      </c>
      <c r="T1">
        <v>1</v>
      </c>
      <c r="U1">
        <v>1</v>
      </c>
      <c r="V1">
        <v>3</v>
      </c>
      <c r="W1">
        <v>2</v>
      </c>
      <c r="X1">
        <v>3</v>
      </c>
      <c r="Y1">
        <v>2</v>
      </c>
      <c r="Z1">
        <v>1</v>
      </c>
      <c r="AA1">
        <v>1</v>
      </c>
      <c r="AB1">
        <v>1</v>
      </c>
      <c r="AC1">
        <v>1</v>
      </c>
      <c r="AD1">
        <v>1</v>
      </c>
      <c r="AE1">
        <v>4</v>
      </c>
      <c r="AF1">
        <v>2</v>
      </c>
      <c r="AG1">
        <v>2</v>
      </c>
    </row>
    <row r="2" spans="2:34" x14ac:dyDescent="0.25">
      <c r="J2" s="50" t="s">
        <v>156</v>
      </c>
      <c r="K2" s="100" t="s">
        <v>105</v>
      </c>
      <c r="L2" s="100" t="s">
        <v>106</v>
      </c>
      <c r="M2" s="100" t="s">
        <v>107</v>
      </c>
      <c r="N2" s="100" t="s">
        <v>108</v>
      </c>
      <c r="O2" s="100" t="s">
        <v>109</v>
      </c>
      <c r="P2" s="100" t="s">
        <v>110</v>
      </c>
      <c r="Q2" s="100" t="s">
        <v>111</v>
      </c>
      <c r="R2" s="100" t="s">
        <v>112</v>
      </c>
      <c r="S2" s="100" t="s">
        <v>113</v>
      </c>
      <c r="T2" s="100" t="s">
        <v>114</v>
      </c>
      <c r="U2" s="100" t="s">
        <v>115</v>
      </c>
      <c r="V2" s="100" t="s">
        <v>116</v>
      </c>
      <c r="W2" s="100" t="s">
        <v>117</v>
      </c>
      <c r="X2" s="100" t="s">
        <v>118</v>
      </c>
      <c r="Y2" s="100" t="s">
        <v>119</v>
      </c>
      <c r="Z2" s="100" t="s">
        <v>120</v>
      </c>
      <c r="AA2" s="100" t="s">
        <v>121</v>
      </c>
      <c r="AB2" s="100" t="s">
        <v>122</v>
      </c>
      <c r="AC2" s="100" t="s">
        <v>123</v>
      </c>
      <c r="AD2" s="100" t="s">
        <v>124</v>
      </c>
      <c r="AE2" s="100" t="s">
        <v>125</v>
      </c>
      <c r="AF2" s="100" t="s">
        <v>126</v>
      </c>
      <c r="AG2" s="100" t="s">
        <v>127</v>
      </c>
      <c r="AH2" s="100" t="s">
        <v>159</v>
      </c>
    </row>
    <row r="3" spans="2:34" ht="125.25" customHeight="1" x14ac:dyDescent="0.25">
      <c r="B3" s="2"/>
      <c r="C3" s="2"/>
      <c r="D3" s="2"/>
      <c r="E3" s="2"/>
      <c r="J3" s="51" t="s">
        <v>90</v>
      </c>
      <c r="K3" s="52" t="s">
        <v>183</v>
      </c>
      <c r="L3" s="52" t="s">
        <v>184</v>
      </c>
      <c r="M3" s="52" t="s">
        <v>185</v>
      </c>
      <c r="N3" s="52" t="s">
        <v>186</v>
      </c>
      <c r="O3" s="52" t="s">
        <v>187</v>
      </c>
      <c r="P3" s="52" t="s">
        <v>188</v>
      </c>
      <c r="Q3" s="52" t="s">
        <v>189</v>
      </c>
      <c r="R3" s="52" t="s">
        <v>190</v>
      </c>
      <c r="S3" s="52" t="s">
        <v>191</v>
      </c>
      <c r="T3" s="52" t="s">
        <v>51</v>
      </c>
      <c r="U3" s="52" t="s">
        <v>192</v>
      </c>
      <c r="V3" s="52" t="s">
        <v>53</v>
      </c>
      <c r="W3" s="52" t="s">
        <v>193</v>
      </c>
      <c r="X3" s="52" t="s">
        <v>194</v>
      </c>
      <c r="Y3" s="52" t="s">
        <v>195</v>
      </c>
      <c r="Z3" s="52" t="s">
        <v>196</v>
      </c>
      <c r="AA3" s="52" t="s">
        <v>197</v>
      </c>
      <c r="AB3" s="52" t="s">
        <v>198</v>
      </c>
      <c r="AC3" s="52" t="s">
        <v>199</v>
      </c>
      <c r="AD3" s="52" t="s">
        <v>200</v>
      </c>
      <c r="AE3" s="52" t="s">
        <v>201</v>
      </c>
      <c r="AF3" s="52" t="s">
        <v>202</v>
      </c>
      <c r="AG3" s="52" t="s">
        <v>203</v>
      </c>
      <c r="AH3" s="52" t="s">
        <v>204</v>
      </c>
    </row>
    <row r="4" spans="2:34" x14ac:dyDescent="0.25">
      <c r="B4" s="2"/>
      <c r="C4" s="1"/>
      <c r="D4" s="2"/>
      <c r="E4" s="2"/>
      <c r="J4" s="51" t="s">
        <v>91</v>
      </c>
      <c r="K4" s="197" t="s">
        <v>151</v>
      </c>
      <c r="L4" s="129" t="s">
        <v>151</v>
      </c>
      <c r="M4" s="206" t="s">
        <v>160</v>
      </c>
      <c r="N4" s="127" t="s">
        <v>161</v>
      </c>
      <c r="O4" s="128" t="s">
        <v>162</v>
      </c>
      <c r="P4" s="207" t="s">
        <v>163</v>
      </c>
      <c r="Q4" s="129" t="s">
        <v>164</v>
      </c>
      <c r="R4" s="208" t="s">
        <v>151</v>
      </c>
      <c r="S4" s="207" t="s">
        <v>160</v>
      </c>
      <c r="T4" s="131" t="s">
        <v>160</v>
      </c>
      <c r="U4" s="131" t="s">
        <v>161</v>
      </c>
      <c r="V4" s="129" t="s">
        <v>161</v>
      </c>
      <c r="W4" s="213" t="s">
        <v>41</v>
      </c>
      <c r="X4" s="131" t="s">
        <v>41</v>
      </c>
      <c r="Y4" s="214" t="s">
        <v>41</v>
      </c>
      <c r="Z4" s="206" t="s">
        <v>165</v>
      </c>
      <c r="AA4" s="127" t="s">
        <v>166</v>
      </c>
      <c r="AB4" s="128" t="s">
        <v>167</v>
      </c>
      <c r="AC4" s="206" t="s">
        <v>42</v>
      </c>
      <c r="AD4" s="128" t="s">
        <v>43</v>
      </c>
      <c r="AE4" s="207" t="s">
        <v>44</v>
      </c>
      <c r="AF4" s="131" t="s">
        <v>45</v>
      </c>
      <c r="AG4" s="129" t="s">
        <v>46</v>
      </c>
      <c r="AH4" s="130" t="s">
        <v>168</v>
      </c>
    </row>
    <row r="5" spans="2:34" ht="61.5" thickBot="1" x14ac:dyDescent="0.3">
      <c r="B5" s="2"/>
      <c r="C5" s="1"/>
      <c r="D5" s="2"/>
      <c r="E5" s="2"/>
      <c r="J5" s="51" t="s">
        <v>92</v>
      </c>
      <c r="K5" s="103" t="s">
        <v>180</v>
      </c>
      <c r="L5" s="102" t="s">
        <v>152</v>
      </c>
      <c r="M5" s="103" t="s">
        <v>169</v>
      </c>
      <c r="N5" s="106" t="s">
        <v>170</v>
      </c>
      <c r="O5" s="102" t="s">
        <v>171</v>
      </c>
      <c r="P5" s="103" t="s">
        <v>153</v>
      </c>
      <c r="Q5" s="102" t="s">
        <v>172</v>
      </c>
      <c r="R5" s="209" t="s">
        <v>173</v>
      </c>
      <c r="S5" s="103" t="s">
        <v>174</v>
      </c>
      <c r="T5" s="106" t="s">
        <v>39</v>
      </c>
      <c r="U5" s="106" t="s">
        <v>175</v>
      </c>
      <c r="V5" s="102" t="s">
        <v>39</v>
      </c>
      <c r="W5" s="103" t="s">
        <v>176</v>
      </c>
      <c r="X5" s="106" t="s">
        <v>181</v>
      </c>
      <c r="Y5" s="102" t="s">
        <v>177</v>
      </c>
      <c r="Z5" s="103" t="s">
        <v>47</v>
      </c>
      <c r="AA5" s="106" t="s">
        <v>47</v>
      </c>
      <c r="AB5" s="102" t="s">
        <v>47</v>
      </c>
      <c r="AC5" s="103" t="s">
        <v>182</v>
      </c>
      <c r="AD5" s="102" t="s">
        <v>155</v>
      </c>
      <c r="AE5" s="103" t="s">
        <v>40</v>
      </c>
      <c r="AF5" s="106" t="s">
        <v>178</v>
      </c>
      <c r="AG5" s="102" t="s">
        <v>179</v>
      </c>
      <c r="AH5" s="107" t="s">
        <v>154</v>
      </c>
    </row>
    <row r="6" spans="2:34" ht="15.75" thickTop="1" x14ac:dyDescent="0.25">
      <c r="B6" s="2"/>
      <c r="C6" s="60" t="s">
        <v>0</v>
      </c>
      <c r="D6" s="61"/>
      <c r="E6" s="2"/>
      <c r="J6" s="51" t="s">
        <v>104</v>
      </c>
      <c r="K6" s="68">
        <f>Klasse!G8</f>
        <v>2</v>
      </c>
      <c r="L6" s="68">
        <f>Klasse!H8</f>
        <v>1</v>
      </c>
      <c r="M6" s="68">
        <f>Klasse!I8</f>
        <v>1</v>
      </c>
      <c r="N6" s="68">
        <f>Klasse!J8</f>
        <v>1</v>
      </c>
      <c r="O6" s="68">
        <f>Klasse!K8</f>
        <v>1</v>
      </c>
      <c r="P6" s="68">
        <f>Klasse!L8</f>
        <v>1</v>
      </c>
      <c r="Q6" s="68">
        <f>Klasse!M8</f>
        <v>3</v>
      </c>
      <c r="R6" s="68">
        <f>Klasse!N8</f>
        <v>1</v>
      </c>
      <c r="S6" s="68">
        <f>Klasse!O8</f>
        <v>1</v>
      </c>
      <c r="T6" s="68">
        <f>Klasse!P8</f>
        <v>1</v>
      </c>
      <c r="U6" s="68">
        <f>Klasse!Q8</f>
        <v>2</v>
      </c>
      <c r="V6" s="68">
        <f>Klasse!R8</f>
        <v>1</v>
      </c>
      <c r="W6" s="68">
        <f>Klasse!S8</f>
        <v>5</v>
      </c>
      <c r="X6" s="68">
        <f>Klasse!T8</f>
        <v>3</v>
      </c>
      <c r="Y6" s="68">
        <f>Klasse!U8</f>
        <v>2</v>
      </c>
      <c r="Z6" s="68">
        <f>Klasse!V8</f>
        <v>1</v>
      </c>
      <c r="AA6" s="68">
        <f>Klasse!W8</f>
        <v>1</v>
      </c>
      <c r="AB6" s="68">
        <f>Klasse!X8</f>
        <v>1</v>
      </c>
      <c r="AC6" s="68">
        <f>Klasse!Y8</f>
        <v>3</v>
      </c>
      <c r="AD6" s="68">
        <f>Klasse!Z8</f>
        <v>3</v>
      </c>
      <c r="AE6" s="68">
        <f>Klasse!AA8</f>
        <v>9</v>
      </c>
      <c r="AF6" s="68">
        <f>Klasse!AB8</f>
        <v>2</v>
      </c>
      <c r="AG6" s="68">
        <f>Klasse!AC8</f>
        <v>4</v>
      </c>
      <c r="AH6" s="68">
        <f>Klasse!AD8</f>
        <v>5</v>
      </c>
    </row>
    <row r="7" spans="2:34" x14ac:dyDescent="0.25">
      <c r="B7" s="3"/>
      <c r="C7" s="62" t="s">
        <v>1</v>
      </c>
      <c r="D7" s="63" t="s">
        <v>2</v>
      </c>
      <c r="E7" s="2"/>
      <c r="J7" s="51" t="s">
        <v>93</v>
      </c>
      <c r="K7" s="53" t="str">
        <f>VLOOKUP(K$3,Meldedaten!$B$9:$E$34,2,0)</f>
        <v/>
      </c>
      <c r="L7" s="53" t="str">
        <f>VLOOKUP(L$3,Meldedaten!$B$9:$E$34,2,0)</f>
        <v/>
      </c>
      <c r="M7" s="53" t="str">
        <f>VLOOKUP(M$3,Meldedaten!$B$9:$E$34,2,0)</f>
        <v/>
      </c>
      <c r="N7" s="53" t="str">
        <f>VLOOKUP(N$3,Meldedaten!$B$9:$E$34,2,0)</f>
        <v/>
      </c>
      <c r="O7" s="53" t="str">
        <f>VLOOKUP(O$3,Meldedaten!$B$9:$E$34,2,0)</f>
        <v/>
      </c>
      <c r="P7" s="53" t="str">
        <f>VLOOKUP(P$3,Meldedaten!$B$9:$E$34,2,0)</f>
        <v/>
      </c>
      <c r="Q7" s="53" t="str">
        <f>VLOOKUP(Q$3,Meldedaten!$B$9:$E$34,2,0)</f>
        <v/>
      </c>
      <c r="R7" s="53" t="str">
        <f>VLOOKUP(R$3,Meldedaten!$B$9:$E$34,2,0)</f>
        <v/>
      </c>
      <c r="S7" s="53" t="str">
        <f>VLOOKUP(S$3,Meldedaten!$B$9:$E$34,2,0)</f>
        <v/>
      </c>
      <c r="T7" s="53" t="str">
        <f>VLOOKUP(T$3,Meldedaten!$B$9:$E$34,2,0)</f>
        <v/>
      </c>
      <c r="U7" s="53" t="str">
        <f>VLOOKUP(U$3,Meldedaten!$B$9:$E$34,2,0)</f>
        <v/>
      </c>
      <c r="V7" s="53" t="str">
        <f>VLOOKUP(V$3,Meldedaten!$B$9:$E$34,2,0)</f>
        <v/>
      </c>
      <c r="W7" s="53" t="str">
        <f>VLOOKUP(W$3,Meldedaten!$B$9:$E$34,2,0)</f>
        <v/>
      </c>
      <c r="X7" s="53" t="str">
        <f>VLOOKUP(X$3,Meldedaten!$B$9:$E$34,2,0)</f>
        <v/>
      </c>
      <c r="Y7" s="53" t="str">
        <f>VLOOKUP(Y$3,Meldedaten!$B$9:$E$34,2,0)</f>
        <v/>
      </c>
      <c r="Z7" s="53" t="str">
        <f>VLOOKUP(Z$3,Meldedaten!$B$9:$E$34,2,0)</f>
        <v/>
      </c>
      <c r="AA7" s="53" t="str">
        <f>VLOOKUP(AA$3,Meldedaten!$B$9:$E$34,2,0)</f>
        <v/>
      </c>
      <c r="AB7" s="53" t="str">
        <f>VLOOKUP(AB$3,Meldedaten!$B$9:$E$34,2,0)</f>
        <v/>
      </c>
      <c r="AC7" s="53" t="str">
        <f>VLOOKUP(AC$3,Meldedaten!$B$9:$E$34,2,0)</f>
        <v/>
      </c>
      <c r="AD7" s="53" t="str">
        <f>VLOOKUP(AD$3,Meldedaten!$B$9:$E$34,2,0)</f>
        <v/>
      </c>
      <c r="AE7" s="53" t="str">
        <f>VLOOKUP(AE$3,Meldedaten!$B$9:$E$34,2,0)</f>
        <v/>
      </c>
      <c r="AF7" s="53" t="str">
        <f>VLOOKUP(AF$3,Meldedaten!$B$9:$E$34,2,0)</f>
        <v/>
      </c>
      <c r="AG7" s="53" t="str">
        <f>VLOOKUP(AG$3,Meldedaten!$B$9:$E$34,2,0)</f>
        <v/>
      </c>
      <c r="AH7" s="53" t="str">
        <f>VLOOKUP(AH$3,Meldedaten!$B$9:$E$34,2,0)</f>
        <v/>
      </c>
    </row>
    <row r="8" spans="2:34" x14ac:dyDescent="0.25">
      <c r="B8" s="3"/>
      <c r="C8" s="64">
        <v>0</v>
      </c>
      <c r="D8" s="65">
        <v>6</v>
      </c>
      <c r="E8" s="2"/>
    </row>
    <row r="9" spans="2:34" x14ac:dyDescent="0.25">
      <c r="B9" s="3"/>
      <c r="C9" s="64">
        <v>11</v>
      </c>
      <c r="D9" s="65">
        <v>5</v>
      </c>
      <c r="E9" s="2"/>
    </row>
    <row r="10" spans="2:34" x14ac:dyDescent="0.25">
      <c r="B10" s="3"/>
      <c r="C10" s="64">
        <v>22</v>
      </c>
      <c r="D10" s="65">
        <v>4</v>
      </c>
      <c r="E10" s="2"/>
    </row>
    <row r="11" spans="2:34" x14ac:dyDescent="0.25">
      <c r="B11" s="3"/>
      <c r="C11" s="64">
        <v>33</v>
      </c>
      <c r="D11" s="65">
        <v>3</v>
      </c>
      <c r="E11" s="2"/>
    </row>
    <row r="12" spans="2:34" x14ac:dyDescent="0.25">
      <c r="B12" s="3"/>
      <c r="C12" s="64">
        <v>42</v>
      </c>
      <c r="D12" s="65">
        <v>2</v>
      </c>
      <c r="E12" s="2"/>
    </row>
    <row r="13" spans="2:34" ht="15.75" thickBot="1" x14ac:dyDescent="0.3">
      <c r="B13" s="3"/>
      <c r="C13" s="66">
        <v>52</v>
      </c>
      <c r="D13" s="67">
        <v>1</v>
      </c>
      <c r="E13" s="2"/>
    </row>
    <row r="14" spans="2:34" ht="15.75" thickTop="1" x14ac:dyDescent="0.25">
      <c r="B14" s="2"/>
      <c r="C14" s="2"/>
      <c r="D14" s="2"/>
      <c r="E14" s="2"/>
      <c r="G14" s="57"/>
    </row>
    <row r="17" spans="1:34" ht="21" x14ac:dyDescent="0.35">
      <c r="A17" s="54" t="s">
        <v>96</v>
      </c>
      <c r="H17" s="77"/>
      <c r="O17" s="56" t="s">
        <v>95</v>
      </c>
      <c r="P17" s="55" t="str">
        <f>Meldedaten!C6</f>
        <v/>
      </c>
    </row>
    <row r="18" spans="1:34" ht="15" customHeight="1" x14ac:dyDescent="0.35">
      <c r="A18" s="54"/>
      <c r="H18" s="77"/>
      <c r="O18" s="56"/>
      <c r="P18" s="55"/>
    </row>
    <row r="19" spans="1:34" ht="15" customHeight="1" x14ac:dyDescent="0.35">
      <c r="E19" s="58" t="s">
        <v>135</v>
      </c>
      <c r="F19" s="59"/>
      <c r="O19" s="56"/>
      <c r="P19" s="55"/>
    </row>
    <row r="20" spans="1:34" ht="15" customHeight="1" x14ac:dyDescent="0.35">
      <c r="D20" s="78" t="s">
        <v>134</v>
      </c>
      <c r="E20" t="s">
        <v>144</v>
      </c>
      <c r="O20" s="56"/>
      <c r="P20" s="55"/>
    </row>
    <row r="21" spans="1:34" ht="15" customHeight="1" x14ac:dyDescent="0.35">
      <c r="A21" s="54"/>
      <c r="E21" s="100" t="s">
        <v>105</v>
      </c>
      <c r="F21" s="100" t="s">
        <v>106</v>
      </c>
      <c r="G21" s="100" t="s">
        <v>107</v>
      </c>
      <c r="H21" s="100" t="s">
        <v>108</v>
      </c>
      <c r="I21" s="100" t="s">
        <v>109</v>
      </c>
      <c r="J21" s="100" t="s">
        <v>110</v>
      </c>
      <c r="K21" s="100" t="s">
        <v>111</v>
      </c>
      <c r="L21" s="100" t="s">
        <v>112</v>
      </c>
      <c r="M21" s="100" t="s">
        <v>113</v>
      </c>
      <c r="N21" s="100" t="s">
        <v>114</v>
      </c>
      <c r="O21" s="100" t="s">
        <v>115</v>
      </c>
      <c r="P21" s="100" t="s">
        <v>116</v>
      </c>
      <c r="Q21" s="100" t="s">
        <v>117</v>
      </c>
      <c r="R21" s="100" t="s">
        <v>118</v>
      </c>
      <c r="S21" s="100" t="s">
        <v>119</v>
      </c>
      <c r="T21" s="100" t="s">
        <v>120</v>
      </c>
      <c r="U21" s="100" t="s">
        <v>121</v>
      </c>
      <c r="V21" s="100" t="s">
        <v>122</v>
      </c>
      <c r="W21" s="100" t="s">
        <v>123</v>
      </c>
      <c r="X21" s="100" t="s">
        <v>124</v>
      </c>
      <c r="Y21" s="100" t="s">
        <v>125</v>
      </c>
      <c r="Z21" s="100" t="s">
        <v>126</v>
      </c>
      <c r="AA21" s="100" t="s">
        <v>127</v>
      </c>
      <c r="AB21" s="100" t="s">
        <v>159</v>
      </c>
      <c r="AC21" s="179"/>
      <c r="AD21" s="179"/>
      <c r="AE21" s="179"/>
    </row>
    <row r="22" spans="1:34" ht="15" customHeight="1" x14ac:dyDescent="0.35">
      <c r="A22" s="54"/>
      <c r="E22" s="238" t="s">
        <v>38</v>
      </c>
      <c r="F22" s="239"/>
      <c r="G22" s="239"/>
      <c r="H22" s="239"/>
      <c r="I22" s="239"/>
      <c r="J22" s="239"/>
      <c r="K22" s="240"/>
      <c r="L22" s="238" t="s">
        <v>37</v>
      </c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40"/>
      <c r="AC22" s="180"/>
      <c r="AD22" s="180"/>
      <c r="AE22" s="180"/>
    </row>
    <row r="23" spans="1:34" ht="15" customHeight="1" x14ac:dyDescent="0.35">
      <c r="A23" s="54"/>
      <c r="E23" s="197" t="s">
        <v>151</v>
      </c>
      <c r="F23" s="129" t="s">
        <v>151</v>
      </c>
      <c r="G23" s="206" t="s">
        <v>160</v>
      </c>
      <c r="H23" s="127" t="s">
        <v>161</v>
      </c>
      <c r="I23" s="128" t="s">
        <v>162</v>
      </c>
      <c r="J23" s="207" t="s">
        <v>163</v>
      </c>
      <c r="K23" s="129" t="s">
        <v>164</v>
      </c>
      <c r="L23" s="208" t="s">
        <v>151</v>
      </c>
      <c r="M23" s="207" t="s">
        <v>160</v>
      </c>
      <c r="N23" s="131" t="s">
        <v>160</v>
      </c>
      <c r="O23" s="131" t="s">
        <v>161</v>
      </c>
      <c r="P23" s="129" t="s">
        <v>161</v>
      </c>
      <c r="Q23" s="213" t="s">
        <v>41</v>
      </c>
      <c r="R23" s="131" t="s">
        <v>41</v>
      </c>
      <c r="S23" s="214" t="s">
        <v>41</v>
      </c>
      <c r="T23" s="206" t="s">
        <v>165</v>
      </c>
      <c r="U23" s="127" t="s">
        <v>166</v>
      </c>
      <c r="V23" s="128" t="s">
        <v>167</v>
      </c>
      <c r="W23" s="206" t="s">
        <v>42</v>
      </c>
      <c r="X23" s="128" t="s">
        <v>43</v>
      </c>
      <c r="Y23" s="207" t="s">
        <v>44</v>
      </c>
      <c r="Z23" s="131" t="s">
        <v>45</v>
      </c>
      <c r="AA23" s="129" t="s">
        <v>46</v>
      </c>
      <c r="AB23" s="130" t="s">
        <v>168</v>
      </c>
      <c r="AC23" s="181"/>
      <c r="AD23" s="181"/>
      <c r="AE23" s="181"/>
    </row>
    <row r="24" spans="1:34" ht="60" customHeight="1" x14ac:dyDescent="0.35">
      <c r="A24" s="54"/>
      <c r="E24" s="103" t="s">
        <v>180</v>
      </c>
      <c r="F24" s="102" t="s">
        <v>152</v>
      </c>
      <c r="G24" s="103" t="s">
        <v>169</v>
      </c>
      <c r="H24" s="106" t="s">
        <v>170</v>
      </c>
      <c r="I24" s="102" t="s">
        <v>171</v>
      </c>
      <c r="J24" s="103" t="s">
        <v>153</v>
      </c>
      <c r="K24" s="102" t="s">
        <v>172</v>
      </c>
      <c r="L24" s="209" t="s">
        <v>173</v>
      </c>
      <c r="M24" s="103" t="s">
        <v>174</v>
      </c>
      <c r="N24" s="106" t="s">
        <v>39</v>
      </c>
      <c r="O24" s="106" t="s">
        <v>175</v>
      </c>
      <c r="P24" s="102" t="s">
        <v>39</v>
      </c>
      <c r="Q24" s="103" t="s">
        <v>176</v>
      </c>
      <c r="R24" s="106" t="s">
        <v>181</v>
      </c>
      <c r="S24" s="102" t="s">
        <v>177</v>
      </c>
      <c r="T24" s="103" t="s">
        <v>47</v>
      </c>
      <c r="U24" s="106" t="s">
        <v>47</v>
      </c>
      <c r="V24" s="102" t="s">
        <v>47</v>
      </c>
      <c r="W24" s="103" t="s">
        <v>182</v>
      </c>
      <c r="X24" s="102" t="s">
        <v>155</v>
      </c>
      <c r="Y24" s="103" t="s">
        <v>40</v>
      </c>
      <c r="Z24" s="106" t="s">
        <v>178</v>
      </c>
      <c r="AA24" s="102" t="s">
        <v>179</v>
      </c>
      <c r="AB24" s="107" t="s">
        <v>154</v>
      </c>
      <c r="AC24" s="182"/>
      <c r="AD24" s="182"/>
      <c r="AE24" s="182"/>
    </row>
    <row r="25" spans="1:34" ht="15" customHeight="1" x14ac:dyDescent="0.35">
      <c r="A25" s="54"/>
      <c r="D25" s="50" t="s">
        <v>128</v>
      </c>
      <c r="E25" s="73" t="e">
        <f>E27/(E26*$P17)</f>
        <v>#VALUE!</v>
      </c>
      <c r="F25" s="73" t="e">
        <f t="shared" ref="F25:AB25" si="0">F27/(F26*$P17)</f>
        <v>#VALUE!</v>
      </c>
      <c r="G25" s="73" t="e">
        <f t="shared" si="0"/>
        <v>#VALUE!</v>
      </c>
      <c r="H25" s="73" t="e">
        <f t="shared" si="0"/>
        <v>#VALUE!</v>
      </c>
      <c r="I25" s="73" t="e">
        <f t="shared" si="0"/>
        <v>#VALUE!</v>
      </c>
      <c r="J25" s="73" t="e">
        <f t="shared" si="0"/>
        <v>#VALUE!</v>
      </c>
      <c r="K25" s="73" t="e">
        <f t="shared" si="0"/>
        <v>#VALUE!</v>
      </c>
      <c r="L25" s="73" t="e">
        <f t="shared" si="0"/>
        <v>#VALUE!</v>
      </c>
      <c r="M25" s="73" t="e">
        <f t="shared" si="0"/>
        <v>#VALUE!</v>
      </c>
      <c r="N25" s="73" t="e">
        <f t="shared" si="0"/>
        <v>#VALUE!</v>
      </c>
      <c r="O25" s="73" t="e">
        <f t="shared" si="0"/>
        <v>#VALUE!</v>
      </c>
      <c r="P25" s="73" t="e">
        <f t="shared" si="0"/>
        <v>#VALUE!</v>
      </c>
      <c r="Q25" s="73" t="e">
        <f t="shared" si="0"/>
        <v>#VALUE!</v>
      </c>
      <c r="R25" s="73" t="e">
        <f t="shared" si="0"/>
        <v>#VALUE!</v>
      </c>
      <c r="S25" s="73" t="e">
        <f t="shared" si="0"/>
        <v>#VALUE!</v>
      </c>
      <c r="T25" s="73" t="e">
        <f t="shared" si="0"/>
        <v>#VALUE!</v>
      </c>
      <c r="U25" s="73" t="e">
        <f t="shared" si="0"/>
        <v>#VALUE!</v>
      </c>
      <c r="V25" s="73" t="e">
        <f t="shared" si="0"/>
        <v>#VALUE!</v>
      </c>
      <c r="W25" s="73" t="e">
        <f t="shared" si="0"/>
        <v>#VALUE!</v>
      </c>
      <c r="X25" s="73" t="e">
        <f t="shared" si="0"/>
        <v>#VALUE!</v>
      </c>
      <c r="Y25" s="73" t="e">
        <f t="shared" si="0"/>
        <v>#VALUE!</v>
      </c>
      <c r="Z25" s="73" t="e">
        <f t="shared" si="0"/>
        <v>#VALUE!</v>
      </c>
      <c r="AA25" s="73" t="e">
        <f t="shared" si="0"/>
        <v>#VALUE!</v>
      </c>
      <c r="AB25" s="73" t="e">
        <f t="shared" si="0"/>
        <v>#VALUE!</v>
      </c>
      <c r="AC25" s="183"/>
      <c r="AD25" s="183"/>
      <c r="AE25" s="183"/>
    </row>
    <row r="26" spans="1:34" ht="15" customHeight="1" x14ac:dyDescent="0.35">
      <c r="A26" s="54"/>
      <c r="D26" s="50" t="s">
        <v>129</v>
      </c>
      <c r="E26">
        <f>K$6</f>
        <v>2</v>
      </c>
      <c r="F26">
        <f t="shared" ref="F26:AB26" si="1">L$6</f>
        <v>1</v>
      </c>
      <c r="G26">
        <f t="shared" si="1"/>
        <v>1</v>
      </c>
      <c r="H26">
        <f t="shared" si="1"/>
        <v>1</v>
      </c>
      <c r="I26">
        <f t="shared" si="1"/>
        <v>1</v>
      </c>
      <c r="J26">
        <f t="shared" si="1"/>
        <v>1</v>
      </c>
      <c r="K26">
        <f t="shared" si="1"/>
        <v>3</v>
      </c>
      <c r="L26">
        <f t="shared" si="1"/>
        <v>1</v>
      </c>
      <c r="M26">
        <f t="shared" si="1"/>
        <v>1</v>
      </c>
      <c r="N26">
        <f t="shared" si="1"/>
        <v>1</v>
      </c>
      <c r="O26">
        <f t="shared" si="1"/>
        <v>2</v>
      </c>
      <c r="P26">
        <f t="shared" si="1"/>
        <v>1</v>
      </c>
      <c r="Q26">
        <f t="shared" si="1"/>
        <v>5</v>
      </c>
      <c r="R26">
        <f t="shared" si="1"/>
        <v>3</v>
      </c>
      <c r="S26">
        <f t="shared" si="1"/>
        <v>2</v>
      </c>
      <c r="T26">
        <f t="shared" si="1"/>
        <v>1</v>
      </c>
      <c r="U26">
        <f t="shared" si="1"/>
        <v>1</v>
      </c>
      <c r="V26">
        <f t="shared" si="1"/>
        <v>1</v>
      </c>
      <c r="W26">
        <f t="shared" si="1"/>
        <v>3</v>
      </c>
      <c r="X26">
        <f t="shared" si="1"/>
        <v>3</v>
      </c>
      <c r="Y26">
        <f t="shared" si="1"/>
        <v>9</v>
      </c>
      <c r="Z26">
        <f t="shared" si="1"/>
        <v>2</v>
      </c>
      <c r="AA26">
        <f t="shared" si="1"/>
        <v>4</v>
      </c>
      <c r="AB26">
        <f t="shared" si="1"/>
        <v>5</v>
      </c>
      <c r="AC26" s="93"/>
      <c r="AD26" s="93"/>
      <c r="AE26" s="93"/>
    </row>
    <row r="27" spans="1:34" ht="15" customHeight="1" x14ac:dyDescent="0.35">
      <c r="A27" s="54"/>
      <c r="D27" s="50" t="s">
        <v>130</v>
      </c>
      <c r="E27" t="str">
        <f>K7</f>
        <v/>
      </c>
      <c r="F27" t="str">
        <f t="shared" ref="F27:AB27" si="2">L7</f>
        <v/>
      </c>
      <c r="G27" t="str">
        <f t="shared" si="2"/>
        <v/>
      </c>
      <c r="H27" t="str">
        <f t="shared" si="2"/>
        <v/>
      </c>
      <c r="I27" t="str">
        <f t="shared" si="2"/>
        <v/>
      </c>
      <c r="J27" t="str">
        <f t="shared" si="2"/>
        <v/>
      </c>
      <c r="K27" t="str">
        <f t="shared" si="2"/>
        <v/>
      </c>
      <c r="L27" t="str">
        <f t="shared" si="2"/>
        <v/>
      </c>
      <c r="M27" t="str">
        <f t="shared" si="2"/>
        <v/>
      </c>
      <c r="N27" t="str">
        <f t="shared" si="2"/>
        <v/>
      </c>
      <c r="O27" t="str">
        <f t="shared" si="2"/>
        <v/>
      </c>
      <c r="P27" t="str">
        <f t="shared" si="2"/>
        <v/>
      </c>
      <c r="Q27" t="str">
        <f t="shared" si="2"/>
        <v/>
      </c>
      <c r="R27" t="str">
        <f t="shared" si="2"/>
        <v/>
      </c>
      <c r="S27" t="str">
        <f t="shared" si="2"/>
        <v/>
      </c>
      <c r="T27" t="str">
        <f t="shared" si="2"/>
        <v/>
      </c>
      <c r="U27" t="str">
        <f t="shared" si="2"/>
        <v/>
      </c>
      <c r="V27" t="str">
        <f t="shared" si="2"/>
        <v/>
      </c>
      <c r="W27" t="str">
        <f t="shared" si="2"/>
        <v/>
      </c>
      <c r="X27" t="str">
        <f t="shared" si="2"/>
        <v/>
      </c>
      <c r="Y27" t="str">
        <f t="shared" si="2"/>
        <v/>
      </c>
      <c r="Z27" t="str">
        <f t="shared" si="2"/>
        <v/>
      </c>
      <c r="AA27" t="str">
        <f t="shared" si="2"/>
        <v/>
      </c>
      <c r="AB27" t="str">
        <f t="shared" si="2"/>
        <v/>
      </c>
      <c r="AC27" s="93"/>
      <c r="AD27" s="93"/>
      <c r="AE27" s="93"/>
    </row>
    <row r="28" spans="1:34" ht="15" customHeight="1" x14ac:dyDescent="0.35">
      <c r="A28" s="54"/>
      <c r="H28" s="77"/>
      <c r="O28" s="56"/>
      <c r="P28" s="55"/>
    </row>
    <row r="29" spans="1:34" ht="15" customHeight="1" x14ac:dyDescent="0.35">
      <c r="A29" s="54"/>
      <c r="H29" s="77"/>
      <c r="O29" s="56"/>
      <c r="P29" s="55"/>
    </row>
    <row r="30" spans="1:34" ht="15" customHeight="1" x14ac:dyDescent="0.25">
      <c r="E30" s="76" t="s">
        <v>136</v>
      </c>
    </row>
    <row r="31" spans="1:34" ht="15" customHeight="1" x14ac:dyDescent="0.25">
      <c r="D31" s="78" t="s">
        <v>134</v>
      </c>
      <c r="E31" t="s">
        <v>217</v>
      </c>
    </row>
    <row r="32" spans="1:34" ht="15" customHeight="1" x14ac:dyDescent="0.25">
      <c r="E32" t="s">
        <v>131</v>
      </c>
      <c r="F32" t="s">
        <v>132</v>
      </c>
      <c r="G32" t="s">
        <v>133</v>
      </c>
      <c r="K32" s="217" t="s">
        <v>131</v>
      </c>
      <c r="L32" s="217"/>
      <c r="M32" s="217"/>
      <c r="N32" s="217"/>
      <c r="O32" s="217"/>
      <c r="P32" s="217"/>
      <c r="Q32" s="217"/>
      <c r="R32" s="217"/>
      <c r="S32" s="218" t="s">
        <v>132</v>
      </c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9" t="s">
        <v>133</v>
      </c>
      <c r="AH32" s="219"/>
    </row>
    <row r="33" spans="1:34" ht="15" customHeight="1" x14ac:dyDescent="0.25">
      <c r="D33" s="50" t="s">
        <v>128</v>
      </c>
      <c r="E33" s="73" t="e">
        <f>E35/(E34*$P17)</f>
        <v>#VALUE!</v>
      </c>
      <c r="F33" s="73" t="e">
        <f>F35/(F34*$P17)</f>
        <v>#VALUE!</v>
      </c>
      <c r="G33" s="73" t="e">
        <f>G35/(G34*$P17)</f>
        <v>#VALUE!</v>
      </c>
      <c r="K33" s="75" t="s">
        <v>107</v>
      </c>
      <c r="L33" s="75" t="s">
        <v>108</v>
      </c>
      <c r="M33" s="75" t="s">
        <v>109</v>
      </c>
      <c r="N33" s="75" t="s">
        <v>120</v>
      </c>
      <c r="O33" s="75" t="s">
        <v>121</v>
      </c>
      <c r="P33" s="75" t="s">
        <v>122</v>
      </c>
      <c r="Q33" s="75" t="s">
        <v>123</v>
      </c>
      <c r="R33" s="75" t="s">
        <v>124</v>
      </c>
      <c r="S33" s="74" t="s">
        <v>105</v>
      </c>
      <c r="T33" s="74" t="s">
        <v>106</v>
      </c>
      <c r="U33" s="74" t="s">
        <v>110</v>
      </c>
      <c r="V33" s="74" t="s">
        <v>111</v>
      </c>
      <c r="W33" s="74" t="s">
        <v>112</v>
      </c>
      <c r="X33" s="74" t="s">
        <v>113</v>
      </c>
      <c r="Y33" s="74" t="s">
        <v>114</v>
      </c>
      <c r="Z33" s="74" t="s">
        <v>115</v>
      </c>
      <c r="AA33" s="74" t="s">
        <v>116</v>
      </c>
      <c r="AB33" s="74" t="s">
        <v>118</v>
      </c>
      <c r="AC33" s="74" t="s">
        <v>125</v>
      </c>
      <c r="AD33" s="74" t="s">
        <v>126</v>
      </c>
      <c r="AE33" s="74" t="s">
        <v>127</v>
      </c>
      <c r="AF33" s="74" t="s">
        <v>159</v>
      </c>
      <c r="AG33" s="87" t="s">
        <v>117</v>
      </c>
      <c r="AH33" s="87" t="s">
        <v>119</v>
      </c>
    </row>
    <row r="34" spans="1:34" ht="15" customHeight="1" x14ac:dyDescent="0.25">
      <c r="D34" s="50" t="s">
        <v>129</v>
      </c>
      <c r="E34">
        <f>SUM(K34:R34)</f>
        <v>12</v>
      </c>
      <c r="F34">
        <f>SUM(S34:AF34)</f>
        <v>36</v>
      </c>
      <c r="G34">
        <f>SUM(AG34:AH34)</f>
        <v>7</v>
      </c>
      <c r="K34" s="75">
        <f>HLOOKUP(K33,$K$2:$AH$8,5,0)</f>
        <v>1</v>
      </c>
      <c r="L34" s="75">
        <f t="shared" ref="L34:AH34" si="3">HLOOKUP(L33,$K$2:$AH$8,5,0)</f>
        <v>1</v>
      </c>
      <c r="M34" s="75">
        <f t="shared" si="3"/>
        <v>1</v>
      </c>
      <c r="N34" s="75">
        <f t="shared" si="3"/>
        <v>1</v>
      </c>
      <c r="O34" s="75">
        <f t="shared" si="3"/>
        <v>1</v>
      </c>
      <c r="P34" s="75">
        <f t="shared" si="3"/>
        <v>1</v>
      </c>
      <c r="Q34" s="75">
        <f t="shared" si="3"/>
        <v>3</v>
      </c>
      <c r="R34" s="75">
        <f t="shared" si="3"/>
        <v>3</v>
      </c>
      <c r="S34" s="74">
        <f t="shared" si="3"/>
        <v>2</v>
      </c>
      <c r="T34" s="74">
        <f t="shared" si="3"/>
        <v>1</v>
      </c>
      <c r="U34" s="74">
        <f t="shared" si="3"/>
        <v>1</v>
      </c>
      <c r="V34" s="74">
        <f t="shared" si="3"/>
        <v>3</v>
      </c>
      <c r="W34" s="74">
        <f t="shared" si="3"/>
        <v>1</v>
      </c>
      <c r="X34" s="74">
        <f t="shared" si="3"/>
        <v>1</v>
      </c>
      <c r="Y34" s="74">
        <f t="shared" si="3"/>
        <v>1</v>
      </c>
      <c r="Z34" s="74">
        <f t="shared" si="3"/>
        <v>2</v>
      </c>
      <c r="AA34" s="74">
        <f t="shared" si="3"/>
        <v>1</v>
      </c>
      <c r="AB34" s="74">
        <f t="shared" si="3"/>
        <v>3</v>
      </c>
      <c r="AC34" s="74">
        <f t="shared" si="3"/>
        <v>9</v>
      </c>
      <c r="AD34" s="74">
        <f t="shared" si="3"/>
        <v>2</v>
      </c>
      <c r="AE34" s="74">
        <f t="shared" si="3"/>
        <v>4</v>
      </c>
      <c r="AF34" s="74">
        <f t="shared" si="3"/>
        <v>5</v>
      </c>
      <c r="AG34" s="87">
        <f t="shared" si="3"/>
        <v>5</v>
      </c>
      <c r="AH34" s="87">
        <f t="shared" si="3"/>
        <v>2</v>
      </c>
    </row>
    <row r="35" spans="1:34" ht="15" customHeight="1" x14ac:dyDescent="0.25">
      <c r="D35" s="50" t="s">
        <v>130</v>
      </c>
      <c r="E35">
        <f>SUM(K35:R35)</f>
        <v>0</v>
      </c>
      <c r="F35">
        <f>SUM(S35:AF35)</f>
        <v>0</v>
      </c>
      <c r="G35">
        <f>SUM(AG35:AH35)</f>
        <v>0</v>
      </c>
      <c r="K35" s="75" t="str">
        <f>HLOOKUP(K33,$K$2:$AH$8,6,0)</f>
        <v/>
      </c>
      <c r="L35" s="75" t="str">
        <f t="shared" ref="L35:AH35" si="4">HLOOKUP(L33,$K$2:$AH$8,6,0)</f>
        <v/>
      </c>
      <c r="M35" s="75" t="str">
        <f t="shared" si="4"/>
        <v/>
      </c>
      <c r="N35" s="75" t="str">
        <f t="shared" si="4"/>
        <v/>
      </c>
      <c r="O35" s="75" t="str">
        <f t="shared" si="4"/>
        <v/>
      </c>
      <c r="P35" s="75" t="str">
        <f t="shared" si="4"/>
        <v/>
      </c>
      <c r="Q35" s="75" t="str">
        <f t="shared" si="4"/>
        <v/>
      </c>
      <c r="R35" s="75" t="str">
        <f t="shared" si="4"/>
        <v/>
      </c>
      <c r="S35" s="74" t="str">
        <f t="shared" si="4"/>
        <v/>
      </c>
      <c r="T35" s="74" t="str">
        <f t="shared" si="4"/>
        <v/>
      </c>
      <c r="U35" s="74" t="str">
        <f t="shared" si="4"/>
        <v/>
      </c>
      <c r="V35" s="74" t="str">
        <f t="shared" si="4"/>
        <v/>
      </c>
      <c r="W35" s="74" t="str">
        <f t="shared" si="4"/>
        <v/>
      </c>
      <c r="X35" s="74" t="str">
        <f t="shared" si="4"/>
        <v/>
      </c>
      <c r="Y35" s="74" t="str">
        <f t="shared" si="4"/>
        <v/>
      </c>
      <c r="Z35" s="74" t="str">
        <f t="shared" si="4"/>
        <v/>
      </c>
      <c r="AA35" s="74" t="str">
        <f t="shared" si="4"/>
        <v/>
      </c>
      <c r="AB35" s="74" t="str">
        <f t="shared" si="4"/>
        <v/>
      </c>
      <c r="AC35" s="74" t="str">
        <f t="shared" si="4"/>
        <v/>
      </c>
      <c r="AD35" s="74" t="str">
        <f t="shared" si="4"/>
        <v/>
      </c>
      <c r="AE35" s="74" t="str">
        <f t="shared" si="4"/>
        <v/>
      </c>
      <c r="AF35" s="74" t="str">
        <f t="shared" si="4"/>
        <v/>
      </c>
      <c r="AG35" s="87" t="str">
        <f t="shared" si="4"/>
        <v/>
      </c>
      <c r="AH35" s="87" t="str">
        <f t="shared" si="4"/>
        <v/>
      </c>
    </row>
    <row r="36" spans="1:34" ht="15" customHeight="1" x14ac:dyDescent="0.35">
      <c r="A36" s="54"/>
      <c r="H36" s="77"/>
      <c r="O36" s="56"/>
      <c r="P36" s="55"/>
    </row>
    <row r="38" spans="1:34" x14ac:dyDescent="0.25">
      <c r="E38" s="58" t="s">
        <v>97</v>
      </c>
      <c r="F38" s="59" t="s">
        <v>98</v>
      </c>
    </row>
    <row r="39" spans="1:34" x14ac:dyDescent="0.25">
      <c r="D39" s="78" t="s">
        <v>134</v>
      </c>
      <c r="E39" t="str">
        <f>CONCATENATE("Erfüllung im Kompetenzbereich",CHAR(10),F38)</f>
        <v>Erfüllung im Kompetenzbereich
Sprache und Sprachgebrauch untersuchen</v>
      </c>
    </row>
    <row r="40" spans="1:34" ht="40.5" customHeight="1" x14ac:dyDescent="0.25">
      <c r="E40" s="72" t="s">
        <v>137</v>
      </c>
      <c r="F40" s="72" t="s">
        <v>138</v>
      </c>
      <c r="G40" s="72"/>
      <c r="K40" s="306" t="s">
        <v>100</v>
      </c>
      <c r="L40" s="306"/>
      <c r="M40" s="306"/>
      <c r="N40" s="306"/>
      <c r="O40" s="306"/>
      <c r="P40" s="306"/>
      <c r="Q40" s="306"/>
      <c r="R40" s="305" t="s">
        <v>103</v>
      </c>
      <c r="S40" s="305"/>
      <c r="T40" s="305"/>
      <c r="U40" s="180"/>
      <c r="V40" s="187"/>
      <c r="W40" s="187"/>
      <c r="X40" s="187"/>
      <c r="Y40" s="186"/>
    </row>
    <row r="41" spans="1:34" x14ac:dyDescent="0.25">
      <c r="D41" s="50" t="s">
        <v>128</v>
      </c>
      <c r="E41" s="73" t="e">
        <f>E43/(E42*$P17)</f>
        <v>#VALUE!</v>
      </c>
      <c r="F41" s="73" t="e">
        <f>F43/(F42*$P17)</f>
        <v>#VALUE!</v>
      </c>
      <c r="G41" s="73"/>
      <c r="K41" t="s">
        <v>114</v>
      </c>
      <c r="L41" t="s">
        <v>116</v>
      </c>
      <c r="M41" t="s">
        <v>123</v>
      </c>
      <c r="N41" t="s">
        <v>124</v>
      </c>
      <c r="O41" t="s">
        <v>125</v>
      </c>
      <c r="P41" t="s">
        <v>126</v>
      </c>
      <c r="Q41" t="s">
        <v>127</v>
      </c>
      <c r="R41" t="s">
        <v>120</v>
      </c>
      <c r="S41" t="s">
        <v>121</v>
      </c>
      <c r="T41" t="s">
        <v>122</v>
      </c>
    </row>
    <row r="42" spans="1:34" x14ac:dyDescent="0.25">
      <c r="D42" s="50" t="s">
        <v>129</v>
      </c>
      <c r="E42">
        <f>SUM(K42:Q42)</f>
        <v>23</v>
      </c>
      <c r="F42">
        <f>SUM(R42:T42)</f>
        <v>3</v>
      </c>
      <c r="K42" s="101">
        <f t="shared" ref="K42:T42" si="5">HLOOKUP(K41,$K$2:$AG$8,5,0)</f>
        <v>1</v>
      </c>
      <c r="L42" s="101">
        <f t="shared" si="5"/>
        <v>1</v>
      </c>
      <c r="M42" s="101">
        <f t="shared" si="5"/>
        <v>3</v>
      </c>
      <c r="N42" s="101">
        <f t="shared" si="5"/>
        <v>3</v>
      </c>
      <c r="O42" s="101">
        <f t="shared" si="5"/>
        <v>9</v>
      </c>
      <c r="P42" s="101">
        <f t="shared" si="5"/>
        <v>2</v>
      </c>
      <c r="Q42" s="101">
        <f t="shared" si="5"/>
        <v>4</v>
      </c>
      <c r="R42" s="70">
        <f t="shared" si="5"/>
        <v>1</v>
      </c>
      <c r="S42" s="70">
        <f t="shared" si="5"/>
        <v>1</v>
      </c>
      <c r="T42" s="70">
        <f t="shared" si="5"/>
        <v>1</v>
      </c>
    </row>
    <row r="43" spans="1:34" x14ac:dyDescent="0.25">
      <c r="D43" s="50" t="s">
        <v>130</v>
      </c>
      <c r="E43">
        <f>SUM(K43:Q43)</f>
        <v>0</v>
      </c>
      <c r="F43">
        <f>SUM(R43:T43)</f>
        <v>0</v>
      </c>
      <c r="K43" s="190" t="str">
        <f t="shared" ref="K43:T43" si="6">HLOOKUP(K41,$K$2:$AG$8,6,0)</f>
        <v/>
      </c>
      <c r="L43" s="190" t="str">
        <f t="shared" si="6"/>
        <v/>
      </c>
      <c r="M43" s="190" t="str">
        <f t="shared" si="6"/>
        <v/>
      </c>
      <c r="N43" s="190" t="str">
        <f t="shared" si="6"/>
        <v/>
      </c>
      <c r="O43" s="190" t="str">
        <f t="shared" si="6"/>
        <v/>
      </c>
      <c r="P43" s="190" t="str">
        <f t="shared" si="6"/>
        <v/>
      </c>
      <c r="Q43" s="190" t="str">
        <f t="shared" si="6"/>
        <v/>
      </c>
      <c r="R43" s="191" t="str">
        <f t="shared" si="6"/>
        <v/>
      </c>
      <c r="S43" s="191" t="str">
        <f t="shared" si="6"/>
        <v/>
      </c>
      <c r="T43" s="191" t="str">
        <f t="shared" si="6"/>
        <v/>
      </c>
    </row>
    <row r="44" spans="1:34" x14ac:dyDescent="0.25"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</row>
    <row r="46" spans="1:34" x14ac:dyDescent="0.25">
      <c r="E46" s="58" t="s">
        <v>97</v>
      </c>
      <c r="F46" s="59" t="s">
        <v>148</v>
      </c>
    </row>
    <row r="47" spans="1:34" x14ac:dyDescent="0.25">
      <c r="D47" s="78" t="s">
        <v>134</v>
      </c>
      <c r="E47" t="str">
        <f>CONCATENATE("Erfüllung im Kompetenzbereich",CHAR(10),F46)</f>
        <v>Erfüllung im Kompetenzbereich
Lesen - mit Texten und Medien umgehen</v>
      </c>
    </row>
    <row r="48" spans="1:34" ht="42" customHeight="1" x14ac:dyDescent="0.25">
      <c r="E48" s="72" t="s">
        <v>140</v>
      </c>
      <c r="F48" s="72" t="s">
        <v>215</v>
      </c>
      <c r="G48" s="72" t="s">
        <v>216</v>
      </c>
      <c r="K48" s="220" t="s">
        <v>99</v>
      </c>
      <c r="L48" s="308" t="s">
        <v>207</v>
      </c>
      <c r="M48" s="308"/>
      <c r="N48" s="308"/>
      <c r="O48" s="188" t="s">
        <v>102</v>
      </c>
      <c r="P48" s="189"/>
      <c r="Q48" s="189"/>
      <c r="R48" s="189"/>
      <c r="S48" s="189"/>
      <c r="T48" s="189"/>
      <c r="U48" s="189"/>
      <c r="V48" s="189"/>
      <c r="W48" s="189"/>
      <c r="X48" s="189"/>
    </row>
    <row r="49" spans="4:25" x14ac:dyDescent="0.25">
      <c r="D49" s="50" t="s">
        <v>128</v>
      </c>
      <c r="E49" s="73" t="e">
        <f>E51/(E50*$P17)</f>
        <v>#VALUE!</v>
      </c>
      <c r="F49" s="73" t="e">
        <f>F51/(F50*$P17)</f>
        <v>#VALUE!</v>
      </c>
      <c r="G49" s="73" t="e">
        <f>G51/(G50*$P17)</f>
        <v>#VALUE!</v>
      </c>
      <c r="K49" s="101" t="s">
        <v>112</v>
      </c>
      <c r="L49" s="70" t="s">
        <v>113</v>
      </c>
      <c r="M49" s="70" t="s">
        <v>115</v>
      </c>
      <c r="N49" s="70" t="s">
        <v>117</v>
      </c>
      <c r="O49" s="71" t="s">
        <v>114</v>
      </c>
    </row>
    <row r="50" spans="4:25" x14ac:dyDescent="0.25">
      <c r="D50" s="50" t="s">
        <v>129</v>
      </c>
      <c r="E50">
        <f>K50</f>
        <v>1</v>
      </c>
      <c r="F50">
        <f>SUM(L50:N50)</f>
        <v>8</v>
      </c>
      <c r="G50">
        <f>O50</f>
        <v>1</v>
      </c>
      <c r="K50" s="75">
        <f>HLOOKUP(K49,$K$2:$AG$8,5,0)</f>
        <v>1</v>
      </c>
      <c r="L50" s="74">
        <f>HLOOKUP(L49,$K$2:$AG$8,5,0)</f>
        <v>1</v>
      </c>
      <c r="M50" s="74">
        <f>HLOOKUP(M49,$K$2:$AG$8,5,0)</f>
        <v>2</v>
      </c>
      <c r="N50" s="74">
        <f>HLOOKUP(N49,$K$2:$AG$8,5,0)</f>
        <v>5</v>
      </c>
      <c r="O50" s="87">
        <f>HLOOKUP(O49,$K$2:$AG$8,5,0)</f>
        <v>1</v>
      </c>
    </row>
    <row r="51" spans="4:25" x14ac:dyDescent="0.25">
      <c r="D51" s="50" t="s">
        <v>130</v>
      </c>
      <c r="E51" t="str">
        <f>K51</f>
        <v/>
      </c>
      <c r="F51">
        <f>SUM(L51:N51)</f>
        <v>0</v>
      </c>
      <c r="G51" t="str">
        <f>O51</f>
        <v/>
      </c>
      <c r="K51" s="75" t="str">
        <f>HLOOKUP(K49,$K$2:$AG$8,6,0)</f>
        <v/>
      </c>
      <c r="L51" s="74" t="str">
        <f>HLOOKUP(L49,$K$2:$AG$8,6,0)</f>
        <v/>
      </c>
      <c r="M51" s="74" t="str">
        <f>HLOOKUP(M49,$K$2:$AG$8,6,0)</f>
        <v/>
      </c>
      <c r="N51" s="74" t="str">
        <f>HLOOKUP(N49,$K$2:$AG$8,6,0)</f>
        <v/>
      </c>
      <c r="O51" s="87" t="str">
        <f>HLOOKUP(O49,$K$2:$AG$8,6,0)</f>
        <v/>
      </c>
    </row>
    <row r="54" spans="4:25" x14ac:dyDescent="0.25">
      <c r="E54" s="58" t="s">
        <v>97</v>
      </c>
      <c r="F54" s="59" t="s">
        <v>101</v>
      </c>
    </row>
    <row r="55" spans="4:25" x14ac:dyDescent="0.25">
      <c r="D55" s="78" t="s">
        <v>134</v>
      </c>
      <c r="E55" t="str">
        <f>CONCATENATE("Erfüllung im Kompetenzbereich",CHAR(10),F54)</f>
        <v>Erfüllung im Kompetenzbereich
Sprechen, zuhören und schreiben</v>
      </c>
    </row>
    <row r="56" spans="4:25" ht="46.5" customHeight="1" x14ac:dyDescent="0.25">
      <c r="E56" s="72" t="s">
        <v>158</v>
      </c>
      <c r="F56" s="223" t="s">
        <v>214</v>
      </c>
      <c r="G56" s="223" t="s">
        <v>213</v>
      </c>
      <c r="H56" s="223"/>
      <c r="K56" s="309" t="s">
        <v>157</v>
      </c>
      <c r="L56" s="309"/>
      <c r="M56" s="309"/>
      <c r="N56" s="309"/>
      <c r="O56" s="309"/>
      <c r="P56" s="309"/>
      <c r="Q56" s="222" t="s">
        <v>209</v>
      </c>
      <c r="R56" s="307" t="s">
        <v>210</v>
      </c>
      <c r="S56" s="307"/>
      <c r="X56" s="221"/>
      <c r="Y56" s="221"/>
    </row>
    <row r="57" spans="4:25" x14ac:dyDescent="0.25">
      <c r="D57" s="50" t="s">
        <v>128</v>
      </c>
      <c r="E57" s="73" t="e">
        <f>E59/(E58*$P17)</f>
        <v>#VALUE!</v>
      </c>
      <c r="F57" s="73" t="e">
        <f>F59/(F58*$P17)</f>
        <v>#VALUE!</v>
      </c>
      <c r="G57" s="73" t="e">
        <f>G59/(G58*$P17)</f>
        <v>#VALUE!</v>
      </c>
      <c r="K57" s="101" t="s">
        <v>105</v>
      </c>
      <c r="L57" s="101" t="s">
        <v>106</v>
      </c>
      <c r="M57" s="101" t="s">
        <v>107</v>
      </c>
      <c r="N57" s="101" t="s">
        <v>108</v>
      </c>
      <c r="O57" s="101" t="s">
        <v>109</v>
      </c>
      <c r="P57" s="101" t="s">
        <v>110</v>
      </c>
      <c r="Q57" s="70" t="s">
        <v>159</v>
      </c>
      <c r="R57" s="71" t="s">
        <v>118</v>
      </c>
      <c r="S57" s="71" t="s">
        <v>119</v>
      </c>
    </row>
    <row r="58" spans="4:25" x14ac:dyDescent="0.25">
      <c r="D58" s="50" t="s">
        <v>129</v>
      </c>
      <c r="E58">
        <f>SUM(K58:P58)</f>
        <v>7</v>
      </c>
      <c r="F58">
        <f>Q58</f>
        <v>5</v>
      </c>
      <c r="G58">
        <f>SUM(R58:S58)</f>
        <v>5</v>
      </c>
      <c r="K58" s="75">
        <f>HLOOKUP(K57,$K$2:$AH$8,5,0)</f>
        <v>2</v>
      </c>
      <c r="L58" s="75">
        <f t="shared" ref="L58:S58" si="7">HLOOKUP(L57,$K$2:$AH$8,5,0)</f>
        <v>1</v>
      </c>
      <c r="M58" s="75">
        <f t="shared" si="7"/>
        <v>1</v>
      </c>
      <c r="N58" s="75">
        <f t="shared" si="7"/>
        <v>1</v>
      </c>
      <c r="O58" s="75">
        <f t="shared" si="7"/>
        <v>1</v>
      </c>
      <c r="P58" s="75">
        <f t="shared" si="7"/>
        <v>1</v>
      </c>
      <c r="Q58" s="74">
        <f t="shared" si="7"/>
        <v>5</v>
      </c>
      <c r="R58" s="87">
        <f t="shared" si="7"/>
        <v>3</v>
      </c>
      <c r="S58" s="87">
        <f t="shared" si="7"/>
        <v>2</v>
      </c>
    </row>
    <row r="59" spans="4:25" x14ac:dyDescent="0.25">
      <c r="D59" s="50" t="s">
        <v>130</v>
      </c>
      <c r="E59">
        <f>SUM(K59:P59)</f>
        <v>0</v>
      </c>
      <c r="F59" t="str">
        <f>Q59</f>
        <v/>
      </c>
      <c r="G59">
        <f>SUM(R59:S59)</f>
        <v>0</v>
      </c>
      <c r="K59" s="75" t="str">
        <f>HLOOKUP(K57,$K$2:$AH$8,6,0)</f>
        <v/>
      </c>
      <c r="L59" s="75" t="str">
        <f t="shared" ref="L59:S59" si="8">HLOOKUP(L57,$K$2:$AH$8,6,0)</f>
        <v/>
      </c>
      <c r="M59" s="75" t="str">
        <f t="shared" si="8"/>
        <v/>
      </c>
      <c r="N59" s="75" t="str">
        <f t="shared" si="8"/>
        <v/>
      </c>
      <c r="O59" s="75" t="str">
        <f t="shared" si="8"/>
        <v/>
      </c>
      <c r="P59" s="75" t="str">
        <f t="shared" si="8"/>
        <v/>
      </c>
      <c r="Q59" s="74" t="str">
        <f t="shared" si="8"/>
        <v/>
      </c>
      <c r="R59" s="87" t="str">
        <f t="shared" si="8"/>
        <v/>
      </c>
      <c r="S59" s="87" t="str">
        <f t="shared" si="8"/>
        <v/>
      </c>
    </row>
  </sheetData>
  <mergeCells count="7">
    <mergeCell ref="K56:P56"/>
    <mergeCell ref="R56:S56"/>
    <mergeCell ref="E22:K22"/>
    <mergeCell ref="L22:AB22"/>
    <mergeCell ref="K40:Q40"/>
    <mergeCell ref="R40:T40"/>
    <mergeCell ref="L48:N48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Klasse</vt:lpstr>
      <vt:lpstr>Diagramme Klasse</vt:lpstr>
      <vt:lpstr>Meldedaten obl.</vt:lpstr>
      <vt:lpstr>Meldedaten</vt:lpstr>
      <vt:lpstr>Diagramme Schule</vt:lpstr>
      <vt:lpstr>Anleitung</vt:lpstr>
      <vt:lpstr>Daten_K</vt:lpstr>
      <vt:lpstr>Daten_S</vt:lpstr>
      <vt:lpstr>Klasse!Druckbereich</vt:lpstr>
      <vt:lpstr>Meldedaten!Druckbereich</vt:lpstr>
      <vt:lpstr>'Meldedaten obl.'!Druckbereich</vt:lpstr>
      <vt:lpstr>Meldedaten!Drucktitel</vt:lpstr>
      <vt:lpstr>'Meldedaten obl.'!Drucktitel</vt:lpstr>
    </vt:vector>
  </TitlesOfParts>
  <Company>Landesinstitut für Schulqualität und Lehrerbildung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Bouillon, Oliver</dc:creator>
  <cp:lastModifiedBy>Bouillon, Oliver</cp:lastModifiedBy>
  <cp:lastPrinted>2018-05-22T11:03:57Z</cp:lastPrinted>
  <dcterms:created xsi:type="dcterms:W3CDTF">2017-03-23T11:42:30Z</dcterms:created>
  <dcterms:modified xsi:type="dcterms:W3CDTF">2018-06-04T06:04:52Z</dcterms:modified>
</cp:coreProperties>
</file>