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2" r:id="rId5"/>
    <sheet name="Anleitung" sheetId="16" r:id="rId6"/>
    <sheet name="Daten" sheetId="2" state="hidden" r:id="rId7"/>
  </sheets>
  <definedNames>
    <definedName name="_xlnm.Print_Area" localSheetId="2">Meldedaten!$A$3:$C$53</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A32" i="9" l="1"/>
  <c r="A1" i="9"/>
  <c r="E40" i="1"/>
  <c r="F40" i="1"/>
  <c r="G40" i="1"/>
  <c r="H40" i="1"/>
  <c r="I40" i="1"/>
  <c r="J40" i="1"/>
  <c r="K40" i="1"/>
  <c r="L40" i="1"/>
  <c r="M40" i="1"/>
  <c r="N40" i="1"/>
  <c r="O40" i="1"/>
  <c r="P40" i="1"/>
  <c r="Q40" i="1"/>
  <c r="R40" i="1"/>
  <c r="S40" i="1"/>
  <c r="T40" i="1"/>
  <c r="U40" i="1"/>
  <c r="V40" i="1"/>
  <c r="W40" i="1"/>
  <c r="X40" i="1"/>
  <c r="Y40" i="1"/>
  <c r="D40" i="1"/>
  <c r="AL80" i="2" l="1"/>
  <c r="AM80" i="2"/>
  <c r="AN80" i="2"/>
  <c r="L104" i="2" l="1"/>
  <c r="M104" i="2"/>
  <c r="N104" i="2"/>
  <c r="F104" i="2" s="1"/>
  <c r="X88" i="2"/>
  <c r="W88" i="2"/>
  <c r="V88" i="2"/>
  <c r="R88" i="2"/>
  <c r="Q88" i="2"/>
  <c r="P88" i="2"/>
  <c r="O88" i="2"/>
  <c r="N88" i="2"/>
  <c r="M88" i="2"/>
  <c r="L88" i="2"/>
  <c r="K88" i="2"/>
  <c r="E101" i="2"/>
  <c r="E93" i="2"/>
  <c r="E85" i="2"/>
  <c r="Z34" i="1" l="1"/>
  <c r="Z29" i="1"/>
  <c r="Z24" i="1"/>
  <c r="Z19" i="1"/>
  <c r="Z11" i="1"/>
  <c r="Z12" i="1"/>
  <c r="Z13" i="1"/>
  <c r="Z14" i="1"/>
  <c r="Z15" i="1"/>
  <c r="Z16" i="1"/>
  <c r="Z17" i="1"/>
  <c r="Z18" i="1"/>
  <c r="Z20" i="1"/>
  <c r="Z21" i="1"/>
  <c r="Z22" i="1"/>
  <c r="Z23" i="1"/>
  <c r="Z25" i="1"/>
  <c r="Z26" i="1"/>
  <c r="Z27" i="1"/>
  <c r="Z28" i="1"/>
  <c r="Z30" i="1"/>
  <c r="Z31" i="1"/>
  <c r="Z32" i="1"/>
  <c r="Z33" i="1"/>
  <c r="Z35" i="1"/>
  <c r="Z36" i="1"/>
  <c r="Z37" i="1"/>
  <c r="Z38" i="1"/>
  <c r="Z39" i="1"/>
  <c r="Z10" i="1"/>
  <c r="E55" i="2" l="1"/>
  <c r="E47" i="2"/>
  <c r="E39" i="2"/>
  <c r="H17" i="2" l="1"/>
  <c r="L6" i="2" l="1"/>
  <c r="M6" i="2"/>
  <c r="N6" i="2"/>
  <c r="O6" i="2"/>
  <c r="P6" i="2"/>
  <c r="Q6" i="2"/>
  <c r="R6" i="2"/>
  <c r="S6" i="2"/>
  <c r="T6" i="2"/>
  <c r="U6" i="2"/>
  <c r="V6" i="2"/>
  <c r="W6" i="2"/>
  <c r="X6" i="2"/>
  <c r="Y6" i="2"/>
  <c r="Z6" i="2"/>
  <c r="AA6" i="2"/>
  <c r="AB6" i="2"/>
  <c r="O80" i="2" s="1"/>
  <c r="AC6" i="2"/>
  <c r="AD6" i="2"/>
  <c r="AE6" i="2"/>
  <c r="AF6" i="2"/>
  <c r="R42" i="2" s="1"/>
  <c r="K6" i="2"/>
  <c r="K3" i="2"/>
  <c r="L3" i="2"/>
  <c r="M3" i="2"/>
  <c r="N3" i="2"/>
  <c r="O3" i="2"/>
  <c r="P3" i="2"/>
  <c r="Q3" i="2"/>
  <c r="R3" i="2"/>
  <c r="S3" i="2"/>
  <c r="T3" i="2"/>
  <c r="U3" i="2"/>
  <c r="V3" i="2"/>
  <c r="W3" i="2"/>
  <c r="X3" i="2"/>
  <c r="Y3" i="2"/>
  <c r="Z3" i="2"/>
  <c r="AA3" i="2"/>
  <c r="AB3" i="2"/>
  <c r="AC3" i="2"/>
  <c r="AD3" i="2"/>
  <c r="AE3" i="2"/>
  <c r="AF3" i="2"/>
  <c r="N42" i="2" l="1"/>
  <c r="M80" i="2"/>
  <c r="P96" i="2"/>
  <c r="AD80" i="2"/>
  <c r="AA80" i="2"/>
  <c r="L96" i="2"/>
  <c r="Q50" i="2"/>
  <c r="S96" i="2"/>
  <c r="W80" i="2"/>
  <c r="X72" i="2"/>
  <c r="L80" i="2"/>
  <c r="M58" i="2"/>
  <c r="AC80" i="2"/>
  <c r="L72" i="2"/>
  <c r="Z80" i="2"/>
  <c r="H72" i="2"/>
  <c r="V80" i="2"/>
  <c r="W72" i="2"/>
  <c r="K80" i="2"/>
  <c r="F88" i="2"/>
  <c r="AE80" i="2"/>
  <c r="AK80" i="2"/>
  <c r="G80" i="2" s="1"/>
  <c r="K104" i="2"/>
  <c r="E104" i="2" s="1"/>
  <c r="Y80" i="2"/>
  <c r="T96" i="2"/>
  <c r="P50" i="2"/>
  <c r="U80" i="2"/>
  <c r="R96" i="2"/>
  <c r="Z72" i="2"/>
  <c r="E88" i="2"/>
  <c r="N80" i="2"/>
  <c r="Q96" i="2"/>
  <c r="AL34" i="2"/>
  <c r="AB80" i="2"/>
  <c r="J72" i="2"/>
  <c r="X80" i="2"/>
  <c r="K96" i="2"/>
  <c r="T80" i="2"/>
  <c r="E72" i="2"/>
  <c r="N58" i="2"/>
  <c r="F58" i="2" s="1"/>
  <c r="AM34" i="2"/>
  <c r="L58" i="2"/>
  <c r="P72" i="2"/>
  <c r="AN34" i="2"/>
  <c r="V42" i="2"/>
  <c r="T26" i="2"/>
  <c r="T72" i="2"/>
  <c r="S26" i="2"/>
  <c r="S72" i="2"/>
  <c r="O26" i="2"/>
  <c r="O72" i="2"/>
  <c r="K26" i="2"/>
  <c r="K72" i="2"/>
  <c r="G26" i="2"/>
  <c r="G72" i="2"/>
  <c r="V26" i="2"/>
  <c r="V72" i="2"/>
  <c r="R26" i="2"/>
  <c r="R72" i="2"/>
  <c r="N26" i="2"/>
  <c r="N72" i="2"/>
  <c r="F26" i="2"/>
  <c r="F72" i="2"/>
  <c r="X42" i="2"/>
  <c r="Y72" i="2"/>
  <c r="U26" i="2"/>
  <c r="U72" i="2"/>
  <c r="Q26" i="2"/>
  <c r="Q72" i="2"/>
  <c r="M26" i="2"/>
  <c r="M72" i="2"/>
  <c r="I26" i="2"/>
  <c r="I72" i="2"/>
  <c r="W26" i="2"/>
  <c r="Z26" i="2"/>
  <c r="J26" i="2"/>
  <c r="Y26" i="2"/>
  <c r="E26" i="2"/>
  <c r="X26" i="2"/>
  <c r="P26" i="2"/>
  <c r="L26" i="2"/>
  <c r="H26" i="2"/>
  <c r="W42" i="2"/>
  <c r="Q42" i="2"/>
  <c r="M42" i="2"/>
  <c r="AD34" i="2"/>
  <c r="AA34" i="2"/>
  <c r="W34" i="2"/>
  <c r="O34" i="2"/>
  <c r="AE34" i="2"/>
  <c r="AK34" i="2"/>
  <c r="Y34" i="2"/>
  <c r="U34" i="2"/>
  <c r="AB34" i="2"/>
  <c r="T34" i="2"/>
  <c r="M34" i="2"/>
  <c r="L34" i="2"/>
  <c r="AC34" i="2"/>
  <c r="Z34" i="2"/>
  <c r="V34" i="2"/>
  <c r="K34" i="2"/>
  <c r="N34" i="2"/>
  <c r="K42" i="2"/>
  <c r="X34" i="2"/>
  <c r="O42" i="2"/>
  <c r="K50" i="2"/>
  <c r="L50" i="2"/>
  <c r="S50" i="2"/>
  <c r="L42" i="2"/>
  <c r="P42" i="2"/>
  <c r="K58" i="2"/>
  <c r="T50" i="2"/>
  <c r="R50" i="2"/>
  <c r="E58" i="2" l="1"/>
  <c r="F80" i="2"/>
  <c r="F96" i="2"/>
  <c r="E96" i="2"/>
  <c r="E80" i="2"/>
  <c r="F50" i="2"/>
  <c r="E50" i="2"/>
  <c r="F42" i="2"/>
  <c r="G34" i="2"/>
  <c r="E42" i="2"/>
  <c r="E34" i="2"/>
  <c r="F34" i="2"/>
  <c r="E46" i="5" l="1"/>
  <c r="AE7" i="2" s="1"/>
  <c r="E47" i="5"/>
  <c r="AF7" i="2" s="1"/>
  <c r="Z27" i="2" l="1"/>
  <c r="Y27" i="2"/>
  <c r="C47" i="5" l="1"/>
  <c r="AF8" i="2" s="1"/>
  <c r="R89" i="2" s="1"/>
  <c r="C46" i="5"/>
  <c r="AE8" i="2" s="1"/>
  <c r="C24" i="5"/>
  <c r="C23"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I44" i="1"/>
  <c r="E10" i="5" s="1"/>
  <c r="C10" i="5" s="1"/>
  <c r="J44" i="1"/>
  <c r="E11" i="5" s="1"/>
  <c r="C11" i="5" s="1"/>
  <c r="K44" i="1"/>
  <c r="E12" i="5" s="1"/>
  <c r="C12" i="5" s="1"/>
  <c r="L44" i="1"/>
  <c r="E13" i="5" s="1"/>
  <c r="C13" i="5" s="1"/>
  <c r="M44" i="1"/>
  <c r="E14" i="5" s="1"/>
  <c r="C14" i="5" s="1"/>
  <c r="H44" i="1"/>
  <c r="E9" i="5" s="1"/>
  <c r="C9" i="5" s="1"/>
  <c r="N44" i="1"/>
  <c r="E27" i="5"/>
  <c r="L7" i="2" s="1"/>
  <c r="E28" i="5"/>
  <c r="M7" i="2" s="1"/>
  <c r="P51" i="2" s="1"/>
  <c r="E29" i="5"/>
  <c r="N7" i="2" s="1"/>
  <c r="E30" i="5"/>
  <c r="O7" i="2" s="1"/>
  <c r="Q51" i="2" s="1"/>
  <c r="E31" i="5"/>
  <c r="P7" i="2" s="1"/>
  <c r="E32" i="5"/>
  <c r="Q7" i="2" s="1"/>
  <c r="E33" i="5"/>
  <c r="R7" i="2" s="1"/>
  <c r="E34" i="5"/>
  <c r="S7" i="2" s="1"/>
  <c r="AK35" i="2" s="1"/>
  <c r="E35" i="5"/>
  <c r="T7" i="2" s="1"/>
  <c r="AL35" i="2" s="1"/>
  <c r="E36" i="5"/>
  <c r="U7" i="2" s="1"/>
  <c r="E37" i="5"/>
  <c r="V7" i="2" s="1"/>
  <c r="E38" i="5"/>
  <c r="W7" i="2" s="1"/>
  <c r="E39" i="5"/>
  <c r="E40" i="5"/>
  <c r="E41" i="5"/>
  <c r="E42" i="5"/>
  <c r="AA7" i="2" s="1"/>
  <c r="E43" i="5"/>
  <c r="AB7" i="2" s="1"/>
  <c r="K43" i="2" s="1"/>
  <c r="E44" i="5"/>
  <c r="AC7" i="2" s="1"/>
  <c r="E45" i="5"/>
  <c r="AD7" i="2" s="1"/>
  <c r="E25" i="5"/>
  <c r="K7" i="2" s="1"/>
  <c r="N59" i="2" s="1"/>
  <c r="F59" i="2" s="1"/>
  <c r="Z9" i="1"/>
  <c r="N89" i="2" l="1"/>
  <c r="Y73" i="2"/>
  <c r="Z73" i="2"/>
  <c r="AN35" i="2"/>
  <c r="M59" i="2"/>
  <c r="AM35" i="2"/>
  <c r="L59" i="2"/>
  <c r="C27" i="5"/>
  <c r="L8" i="2" s="1"/>
  <c r="C31" i="5"/>
  <c r="P8" i="2" s="1"/>
  <c r="P89" i="2" s="1"/>
  <c r="L43" i="2"/>
  <c r="O35" i="2"/>
  <c r="U27" i="2"/>
  <c r="Q27" i="2"/>
  <c r="AD35" i="2"/>
  <c r="M27" i="2"/>
  <c r="AA35" i="2"/>
  <c r="I27" i="2"/>
  <c r="W35" i="2"/>
  <c r="S51" i="2"/>
  <c r="C30" i="5"/>
  <c r="O8" i="2" s="1"/>
  <c r="C34" i="5"/>
  <c r="S8" i="2" s="1"/>
  <c r="C38" i="5"/>
  <c r="W8" i="2" s="1"/>
  <c r="C45" i="5"/>
  <c r="AD8" i="2" s="1"/>
  <c r="P27" i="2"/>
  <c r="AC35" i="2"/>
  <c r="L27" i="2"/>
  <c r="Z35" i="2"/>
  <c r="H27" i="2"/>
  <c r="V35" i="2"/>
  <c r="Q43" i="2"/>
  <c r="C35" i="5"/>
  <c r="T8" i="2" s="1"/>
  <c r="AL81" i="2" s="1"/>
  <c r="C42" i="5"/>
  <c r="AA8" i="2" s="1"/>
  <c r="O43" i="2"/>
  <c r="C41" i="5"/>
  <c r="Z8" i="2" s="1"/>
  <c r="N81" i="2" s="1"/>
  <c r="Z7" i="2"/>
  <c r="N35" i="2" s="1"/>
  <c r="N43" i="2"/>
  <c r="W27" i="2"/>
  <c r="V43" i="2"/>
  <c r="K35" i="2"/>
  <c r="O27" i="2"/>
  <c r="K59" i="2"/>
  <c r="K27" i="2"/>
  <c r="T51" i="2"/>
  <c r="Y35" i="2"/>
  <c r="G27" i="2"/>
  <c r="R51" i="2"/>
  <c r="U35" i="2"/>
  <c r="C28" i="5"/>
  <c r="M8" i="2" s="1"/>
  <c r="C32" i="5"/>
  <c r="Q8" i="2" s="1"/>
  <c r="C36" i="5"/>
  <c r="U8" i="2" s="1"/>
  <c r="C43" i="5"/>
  <c r="AB8" i="2" s="1"/>
  <c r="X27" i="2"/>
  <c r="M43" i="2"/>
  <c r="V27" i="2"/>
  <c r="C39" i="5"/>
  <c r="X8" i="2" s="1"/>
  <c r="X7" i="2"/>
  <c r="L35" i="2" s="1"/>
  <c r="N27" i="2"/>
  <c r="AB35" i="2"/>
  <c r="J27" i="2"/>
  <c r="R43" i="2"/>
  <c r="X35" i="2"/>
  <c r="F27" i="2"/>
  <c r="K51" i="2"/>
  <c r="T35" i="2"/>
  <c r="C29" i="5"/>
  <c r="N8" i="2" s="1"/>
  <c r="O89" i="2" s="1"/>
  <c r="C33" i="5"/>
  <c r="R8" i="2" s="1"/>
  <c r="Q89" i="2" s="1"/>
  <c r="C37" i="5"/>
  <c r="V8" i="2" s="1"/>
  <c r="C44" i="5"/>
  <c r="AC8" i="2" s="1"/>
  <c r="C25" i="5"/>
  <c r="K8" i="2" s="1"/>
  <c r="N105" i="2" s="1"/>
  <c r="F105" i="2" s="1"/>
  <c r="E27" i="2"/>
  <c r="C40" i="5"/>
  <c r="Y8" i="2" s="1"/>
  <c r="M81" i="2" s="1"/>
  <c r="Y7" i="2"/>
  <c r="AA11" i="1"/>
  <c r="AA15" i="1"/>
  <c r="AA19" i="1"/>
  <c r="AA23" i="1"/>
  <c r="AA27" i="1"/>
  <c r="AA31" i="1"/>
  <c r="AA35" i="1"/>
  <c r="AA39" i="1"/>
  <c r="AA16" i="1"/>
  <c r="AA24" i="1"/>
  <c r="AA36" i="1"/>
  <c r="AA25" i="1"/>
  <c r="AA33" i="1"/>
  <c r="AA12" i="1"/>
  <c r="AA32" i="1"/>
  <c r="AA13" i="1"/>
  <c r="AA17" i="1"/>
  <c r="AA29" i="1"/>
  <c r="AA14" i="1"/>
  <c r="AA18" i="1"/>
  <c r="AA22" i="1"/>
  <c r="AA26" i="1"/>
  <c r="AA30" i="1"/>
  <c r="AA34" i="1"/>
  <c r="AA38" i="1"/>
  <c r="AA20" i="1"/>
  <c r="AA28" i="1"/>
  <c r="AA10" i="1"/>
  <c r="AA21" i="1"/>
  <c r="AA37" i="1"/>
  <c r="W43" i="2" l="1"/>
  <c r="X89" i="2"/>
  <c r="M35" i="2"/>
  <c r="X43" i="2"/>
  <c r="F43" i="2" s="1"/>
  <c r="M3" i="1"/>
  <c r="E6" i="5" s="1"/>
  <c r="L105" i="2"/>
  <c r="AM81" i="2"/>
  <c r="M105" i="2"/>
  <c r="AN81" i="2"/>
  <c r="E59" i="2"/>
  <c r="V89" i="2"/>
  <c r="L89" i="2"/>
  <c r="O81" i="2"/>
  <c r="K89" i="2"/>
  <c r="W89" i="2"/>
  <c r="M89" i="2"/>
  <c r="W73" i="2"/>
  <c r="K81" i="2"/>
  <c r="M73" i="2"/>
  <c r="L97" i="2"/>
  <c r="AA81" i="2"/>
  <c r="J73" i="2"/>
  <c r="X81" i="2"/>
  <c r="AE81" i="2"/>
  <c r="P73" i="2"/>
  <c r="AC81" i="2"/>
  <c r="G73" i="2"/>
  <c r="U81" i="2"/>
  <c r="R97" i="2"/>
  <c r="U73" i="2"/>
  <c r="P97" i="2"/>
  <c r="I73" i="2"/>
  <c r="W81" i="2"/>
  <c r="S97" i="2"/>
  <c r="F73" i="2"/>
  <c r="T81" i="2"/>
  <c r="K97" i="2"/>
  <c r="L73" i="2"/>
  <c r="Z81" i="2"/>
  <c r="V73" i="2"/>
  <c r="Q97" i="2"/>
  <c r="N73" i="2"/>
  <c r="AB81" i="2"/>
  <c r="X73" i="2"/>
  <c r="L81" i="2"/>
  <c r="K73" i="2"/>
  <c r="T97" i="2"/>
  <c r="Y81" i="2"/>
  <c r="H73" i="2"/>
  <c r="V81" i="2"/>
  <c r="O73" i="2"/>
  <c r="AK81" i="2"/>
  <c r="K105" i="2"/>
  <c r="F51" i="2"/>
  <c r="Q73" i="2"/>
  <c r="AD81" i="2"/>
  <c r="L51" i="2"/>
  <c r="E51" i="2" s="1"/>
  <c r="E73" i="2"/>
  <c r="T27" i="2"/>
  <c r="R27" i="2"/>
  <c r="G35" i="2"/>
  <c r="T73" i="2"/>
  <c r="R73" i="2"/>
  <c r="E35" i="2"/>
  <c r="S27" i="2"/>
  <c r="P43" i="2"/>
  <c r="E43" i="2" s="1"/>
  <c r="AE35" i="2"/>
  <c r="S73" i="2"/>
  <c r="A7" i="1"/>
  <c r="P44" i="1"/>
  <c r="K45" i="1"/>
  <c r="E20" i="5" s="1"/>
  <c r="C20" i="5" s="1"/>
  <c r="L45" i="1"/>
  <c r="E21" i="5" s="1"/>
  <c r="C21" i="5" s="1"/>
  <c r="N45" i="1"/>
  <c r="I45" i="1"/>
  <c r="E18" i="5" s="1"/>
  <c r="C18" i="5" s="1"/>
  <c r="M45" i="1"/>
  <c r="E22" i="5" s="1"/>
  <c r="C22" i="5" s="1"/>
  <c r="J45" i="1"/>
  <c r="E19" i="5" s="1"/>
  <c r="C19" i="5" s="1"/>
  <c r="H45" i="1"/>
  <c r="E17" i="5" s="1"/>
  <c r="C17" i="5" s="1"/>
  <c r="G81" i="2" l="1"/>
  <c r="E105" i="2"/>
  <c r="D41" i="1"/>
  <c r="F41" i="1"/>
  <c r="J41" i="1"/>
  <c r="N41" i="1"/>
  <c r="V41" i="1"/>
  <c r="G41" i="1"/>
  <c r="K41" i="1"/>
  <c r="O41" i="1"/>
  <c r="S41" i="1"/>
  <c r="H41" i="1"/>
  <c r="L41" i="1"/>
  <c r="P41" i="1"/>
  <c r="T41" i="1"/>
  <c r="X41" i="1"/>
  <c r="Y41" i="1"/>
  <c r="E41" i="1"/>
  <c r="I41" i="1"/>
  <c r="M41" i="1"/>
  <c r="Q41" i="1"/>
  <c r="U41" i="1"/>
  <c r="R41" i="1"/>
  <c r="W41" i="1"/>
  <c r="E89" i="2"/>
  <c r="F89" i="2"/>
  <c r="E97" i="2"/>
  <c r="F81" i="2"/>
  <c r="F97" i="2"/>
  <c r="E81" i="2"/>
  <c r="F35" i="2"/>
  <c r="C6" i="5"/>
  <c r="P63" i="2" s="1"/>
  <c r="P17" i="2"/>
  <c r="F57" i="2" s="1"/>
  <c r="E103" i="2" l="1"/>
  <c r="G79" i="2"/>
  <c r="E79" i="2"/>
  <c r="E95" i="2"/>
  <c r="F95" i="2"/>
  <c r="F103" i="2"/>
  <c r="E87" i="2"/>
  <c r="F79" i="2"/>
  <c r="F87" i="2"/>
  <c r="P71" i="2"/>
  <c r="J71" i="2"/>
  <c r="X71" i="2"/>
  <c r="S71" i="2"/>
  <c r="H71" i="2"/>
  <c r="N71" i="2"/>
  <c r="W71" i="2"/>
  <c r="K71" i="2"/>
  <c r="U71" i="2"/>
  <c r="M71" i="2"/>
  <c r="O71" i="2"/>
  <c r="I71" i="2"/>
  <c r="Q71" i="2"/>
  <c r="V71" i="2"/>
  <c r="G71" i="2"/>
  <c r="Y71" i="2"/>
  <c r="Z71" i="2"/>
  <c r="F71" i="2"/>
  <c r="R71" i="2"/>
  <c r="E71" i="2"/>
  <c r="L71" i="2"/>
  <c r="T71" i="2"/>
  <c r="K25" i="2"/>
  <c r="N25" i="2"/>
  <c r="M25" i="2"/>
  <c r="T25" i="2"/>
  <c r="G25" i="2"/>
  <c r="I25" i="2"/>
  <c r="S25" i="2"/>
  <c r="V25" i="2"/>
  <c r="F25" i="2"/>
  <c r="U25" i="2"/>
  <c r="L25" i="2"/>
  <c r="O25" i="2"/>
  <c r="R25" i="2"/>
  <c r="Q25" i="2"/>
  <c r="X25" i="2"/>
  <c r="J25" i="2"/>
  <c r="Y25" i="2"/>
  <c r="H25" i="2"/>
  <c r="W25" i="2"/>
  <c r="E25" i="2"/>
  <c r="P25" i="2"/>
  <c r="Z25" i="2"/>
  <c r="F33" i="2"/>
  <c r="E33" i="2"/>
  <c r="G33" i="2"/>
  <c r="E57" i="2"/>
  <c r="F49" i="2"/>
  <c r="E49" i="2"/>
  <c r="F41" i="2"/>
  <c r="E41" i="2"/>
</calcChain>
</file>

<file path=xl/sharedStrings.xml><?xml version="1.0" encoding="utf-8"?>
<sst xmlns="http://schemas.openxmlformats.org/spreadsheetml/2006/main" count="628" uniqueCount="232">
  <si>
    <t>Notenschlüssel</t>
  </si>
  <si>
    <t>ab BE</t>
  </si>
  <si>
    <t>Note</t>
  </si>
  <si>
    <t>AFB</t>
  </si>
  <si>
    <t>I</t>
  </si>
  <si>
    <t>II</t>
  </si>
  <si>
    <t>III</t>
  </si>
  <si>
    <t>Nr.</t>
  </si>
  <si>
    <t>Name</t>
  </si>
  <si>
    <t>erreichbare Bewertungseinheiten (BE)</t>
  </si>
  <si>
    <t>HJN</t>
  </si>
  <si>
    <t>Summe der BE</t>
  </si>
  <si>
    <t>Erfüllungsprozente</t>
  </si>
  <si>
    <t>Klasse:</t>
  </si>
  <si>
    <t>Teilnehmer:</t>
  </si>
  <si>
    <t>Noten der ZKA</t>
  </si>
  <si>
    <t>Halbjahresnoten</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</si>
  <si>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</si>
  <si>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</si>
  <si>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</si>
  <si>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</si>
  <si>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</si>
  <si>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</si>
  <si>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</si>
  <si>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</si>
  <si>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</si>
  <si>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</si>
  <si>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</si>
  <si>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</si>
  <si>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</si>
  <si>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</si>
  <si>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</si>
  <si>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</si>
  <si>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</si>
  <si>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</si>
  <si>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</si>
  <si>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</si>
  <si>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</si>
  <si>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</si>
  <si>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</si>
  <si>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</si>
  <si>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</si>
  <si>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</si>
  <si>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</si>
  <si>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</si>
  <si>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</si>
  <si>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</si>
  <si>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</si>
  <si>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</si>
  <si>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</si>
  <si>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</si>
  <si>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</si>
  <si>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</si>
  <si>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</si>
  <si>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</si>
  <si>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</si>
  <si>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</si>
  <si>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</si>
  <si>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</si>
  <si>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</si>
  <si>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</si>
  <si>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</si>
  <si>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</si>
  <si>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</si>
  <si>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</si>
  <si>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</si>
  <si>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</si>
  <si>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</si>
  <si>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</si>
  <si>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</si>
  <si>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</si>
  <si>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</si>
  <si>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</si>
  <si>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</si>
  <si>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</si>
  <si>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</si>
  <si>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</si>
  <si>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</si>
  <si>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</si>
  <si>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</si>
  <si>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Teil B</t>
  </si>
  <si>
    <t>Teil A</t>
  </si>
  <si>
    <t>Orthographie</t>
  </si>
  <si>
    <t>Überschrift</t>
  </si>
  <si>
    <t>Syntax</t>
  </si>
  <si>
    <t>Satzglieder</t>
  </si>
  <si>
    <t>Wortarten</t>
  </si>
  <si>
    <t>2.1</t>
  </si>
  <si>
    <t>2.2</t>
  </si>
  <si>
    <t>2.3</t>
  </si>
  <si>
    <t>3</t>
  </si>
  <si>
    <t>5.1</t>
  </si>
  <si>
    <t>5.2</t>
  </si>
  <si>
    <t>5.3</t>
  </si>
  <si>
    <t>8</t>
  </si>
  <si>
    <t>9.1</t>
  </si>
  <si>
    <t>9.2</t>
  </si>
  <si>
    <t>9.3</t>
  </si>
  <si>
    <t>Bedeutungs-
beziehungen</t>
  </si>
  <si>
    <t>erreichte BE</t>
  </si>
  <si>
    <r>
      <rPr>
        <b/>
        <sz val="11"/>
        <color theme="1"/>
        <rFont val="Calibri"/>
        <family val="2"/>
        <scheme val="minor"/>
      </rPr>
      <t>Teil A</t>
    </r>
    <r>
      <rPr>
        <sz val="11"/>
        <color theme="1"/>
        <rFont val="Calibri"/>
        <family val="2"/>
        <scheme val="minor"/>
      </rPr>
      <t xml:space="preserve"> - Orthographie</t>
    </r>
  </si>
  <si>
    <t>2.1 - Syntax</t>
  </si>
  <si>
    <t>2.3 - Syntax</t>
  </si>
  <si>
    <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</si>
  <si>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</si>
  <si>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</si>
  <si>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</si>
  <si>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</si>
  <si>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</si>
  <si>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</si>
  <si>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</si>
  <si>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</si>
  <si>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</si>
  <si>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</si>
  <si>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</si>
  <si>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</si>
  <si>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</si>
  <si>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</si>
  <si>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A</t>
  </si>
  <si>
    <t>Matchcode</t>
  </si>
  <si>
    <t>Aufgabe</t>
  </si>
  <si>
    <t>Aufgabenbeschreibung</t>
  </si>
  <si>
    <t>erreichte BE Klasse</t>
  </si>
  <si>
    <t>erreichte BE Schule</t>
  </si>
  <si>
    <t>Diagrammdaten für die Klasse</t>
  </si>
  <si>
    <t>Anzahl Schüler in der Klasse:</t>
  </si>
  <si>
    <t>Diagrammdaten für die Schule</t>
  </si>
  <si>
    <t>Anzahl Schüler in der Schule:</t>
  </si>
  <si>
    <t>Kompetenzbereich:</t>
  </si>
  <si>
    <t>Normrichtig schreiben</t>
  </si>
  <si>
    <t>Lesetechniken und Lesestrategien kennen und nutzen</t>
  </si>
  <si>
    <t>Grammatische Mittel kennen und funktional verwenden</t>
  </si>
  <si>
    <t>Lexikalische Einheiten kennen und funktional verwenden</t>
  </si>
  <si>
    <t>erreichbare BE</t>
  </si>
  <si>
    <t>A01</t>
  </si>
  <si>
    <t>A02</t>
  </si>
  <si>
    <t>A03</t>
  </si>
  <si>
    <t>A04</t>
  </si>
  <si>
    <t>A05</t>
  </si>
  <si>
    <t>A06</t>
  </si>
  <si>
    <t>A07</t>
  </si>
  <si>
    <t>A08</t>
  </si>
  <si>
    <t>A09</t>
  </si>
  <si>
    <t>A10</t>
  </si>
  <si>
    <t>A11</t>
  </si>
  <si>
    <t>A12</t>
  </si>
  <si>
    <t>A13</t>
  </si>
  <si>
    <t>A14</t>
  </si>
  <si>
    <t>A15</t>
  </si>
  <si>
    <t>A16</t>
  </si>
  <si>
    <t>A17</t>
  </si>
  <si>
    <t>A18</t>
  </si>
  <si>
    <t>A19</t>
  </si>
  <si>
    <t>A20</t>
  </si>
  <si>
    <t>A21</t>
  </si>
  <si>
    <t>A22</t>
  </si>
  <si>
    <t>Matchcode DiagDat</t>
  </si>
  <si>
    <t>Erf. %</t>
  </si>
  <si>
    <t>mögl. BE</t>
  </si>
  <si>
    <t>err. BE</t>
  </si>
  <si>
    <t>AFB I</t>
  </si>
  <si>
    <t>AFB II</t>
  </si>
  <si>
    <t>AFB III</t>
  </si>
  <si>
    <t>Diagrammtitel:</t>
  </si>
  <si>
    <t>nach Aufgaben</t>
  </si>
  <si>
    <t>nach Anforderungsbereichen</t>
  </si>
  <si>
    <t>Schule --&gt; Zeile 70</t>
  </si>
  <si>
    <t>Grammatische Mittel
kennen und
funktional verwenden</t>
  </si>
  <si>
    <t>Lexikalische Einheiten
kennen und
funktional verwenden</t>
  </si>
  <si>
    <t>Legende Anforderungsbereiche</t>
  </si>
  <si>
    <t>Lesetechniken und
Lesestrategien
kennen und nutzen</t>
  </si>
  <si>
    <t>Kompetenzschwerpunkt</t>
  </si>
  <si>
    <t>zugeordnete Aufgaben</t>
  </si>
  <si>
    <r>
      <rPr>
        <b/>
        <sz val="12"/>
        <color theme="1"/>
        <rFont val="Calibri"/>
        <family val="2"/>
        <scheme val="minor"/>
      </rPr>
      <t>*</t>
    </r>
    <r>
      <rPr>
        <sz val="8"/>
        <color theme="1"/>
        <rFont val="Calibri"/>
        <family val="2"/>
        <scheme val="minor"/>
      </rPr>
      <t>Da keine getrennte Erfassung der Anforderungsbereiche im Teil A erfolgt, wurde dieser im nebenstehenden Diagramm nicht berücksichtigt.</t>
    </r>
  </si>
  <si>
    <t>Erfüllung in den Aufgaben</t>
  </si>
  <si>
    <t>Erfüllung im Teil B in den Anforderungsbereichen*</t>
  </si>
  <si>
    <t>Dichter</t>
  </si>
  <si>
    <t>Flussdiagramm</t>
  </si>
  <si>
    <t>Lehrbuchtext</t>
  </si>
  <si>
    <t>Kohärenz</t>
  </si>
  <si>
    <t>Fachbegriffe</t>
  </si>
  <si>
    <t>Merkmale</t>
  </si>
  <si>
    <t>Passiv</t>
  </si>
  <si>
    <t>Satzgliedteile</t>
  </si>
  <si>
    <t>Schreiben</t>
  </si>
  <si>
    <t>Lesen – sich mit Texten und Medien auseinandersetzen</t>
  </si>
  <si>
    <t>Pragmatische Texte lesen, verstehen und nutzen</t>
  </si>
  <si>
    <t>Zentrale Schreibformen kennen und sachgerecht nutzen</t>
  </si>
  <si>
    <t>Sprache und Sprachgebrauch reflektieren</t>
  </si>
  <si>
    <t>1 - Überschrift</t>
  </si>
  <si>
    <t>2.1 - Aufgaben des Chors</t>
  </si>
  <si>
    <t>2.2 - Dichter</t>
  </si>
  <si>
    <t>2.2  - Syntax</t>
  </si>
  <si>
    <t>2.3 - Schauspieler/Rollen</t>
  </si>
  <si>
    <t>3 - Flussdiagramm</t>
  </si>
  <si>
    <t>4 - Lehrbuchtext</t>
  </si>
  <si>
    <t>4 - Kohärenz</t>
  </si>
  <si>
    <t>5.1 - Bedeutungsbeziehungen</t>
  </si>
  <si>
    <t>5.2 - Bedeutungsbeziehungen</t>
  </si>
  <si>
    <t>5.3 - Bedeutungsbeziehungen</t>
  </si>
  <si>
    <t>6 - Fachbegriffe</t>
  </si>
  <si>
    <t>6 - Merkmale</t>
  </si>
  <si>
    <t>7 - Stammformen/Leitformen</t>
  </si>
  <si>
    <t>8 - Passiv</t>
  </si>
  <si>
    <t>9.1 - Satzglieder</t>
  </si>
  <si>
    <t>9.2 - Satzgliedteile</t>
  </si>
  <si>
    <t>9.3 - Wortarten</t>
  </si>
  <si>
    <t>1</t>
  </si>
  <si>
    <t xml:space="preserve">2.2 </t>
  </si>
  <si>
    <t>4</t>
  </si>
  <si>
    <t>6</t>
  </si>
  <si>
    <t>7</t>
  </si>
  <si>
    <t>5.1, 5.2, 5.3</t>
  </si>
  <si>
    <t>1, 6 (Fachbegriffe)</t>
  </si>
  <si>
    <t>2.1, 2.2, 2.3, 3, 6 (Merkmale)</t>
  </si>
  <si>
    <t>Stammformen/
Leitformen</t>
  </si>
  <si>
    <t>Textsorten-
merkmale</t>
  </si>
  <si>
    <t>Schauspieler/
Rollen</t>
  </si>
  <si>
    <t>Aufgaben
des Chors</t>
  </si>
  <si>
    <t>4 - Textsortenmerkmale</t>
  </si>
  <si>
    <t>Pragmatische Texte
lesen, ver-
stehen und nutzen</t>
  </si>
  <si>
    <t>Normgerecht Schreiben</t>
  </si>
  <si>
    <t>Zentrale Schreibformen
kennen und
sachgerecht nutzen</t>
  </si>
  <si>
    <t>Normgerecht
Schreiben</t>
  </si>
  <si>
    <t>7, 8, 9.1, 9.2, 9.3 
sowie Syntax in 2.1, 2.2 , 2.3</t>
  </si>
  <si>
    <t>Zentrale Klassenarbeit Deutsch 2017 - Schuljahrgang 6 - Gymnasium - Schulergebnis</t>
  </si>
  <si>
    <t>Anzahl der erteilten Halbjahresnoten der teilnehmende Schüler</t>
  </si>
  <si>
    <t>4.</t>
  </si>
  <si>
    <t>5.</t>
  </si>
  <si>
    <t>ZKA 6 - Deutsch - Gymnasium      Rückmeldedaten</t>
  </si>
  <si>
    <t>Zentrale Klassenarbeit Deutsch 2017 - Schuljahrgang 6 - Gymnasium</t>
  </si>
  <si>
    <t>Um die Rückmeldedaten der Schule zu erzeugen, können in den grün umrandeten Bereich die Ergebnisse weiterer Klassen kopiert werden bzw. von Hand ergänzt werden.
(siehe Anleitung Punkt 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</si>
</sst>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6"/>
      <color theme="1"/>
      <name val="Calibri"/>
      <family val="2"/>
      <scheme val="minor"/>
    </font>
    <font>
      <b/>
      <sz val="11"/>
      <color theme="4"/>
      <name val="Calibri"/>
      <family val="2"/>
      <scheme val="minor"/>
    </font>
    <font>
      <b/>
      <sz val="9"/>
      <name val="Calibri"/>
      <family val="2"/>
      <scheme val="minor"/>
    </font>
    <font>
      <b/>
      <sz val="11"/>
      <color theme="7"/>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theme="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darkVertical">
        <fgColor rgb="FFFFC000"/>
        <bgColor rgb="FF92D050"/>
      </patternFill>
    </fill>
    <fill>
      <patternFill patternType="solid">
        <fgColor theme="9" tint="0.79998168889431442"/>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thin">
        <color indexed="64"/>
      </bottom>
      <diagonal/>
    </border>
    <border>
      <left style="thin">
        <color auto="1"/>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ck">
        <color rgb="FFFF0000"/>
      </left>
      <right/>
      <top style="hair">
        <color indexed="64"/>
      </top>
      <bottom style="hair">
        <color indexed="64"/>
      </bottom>
      <diagonal/>
    </border>
    <border>
      <left style="thick">
        <color rgb="FFFF0000"/>
      </left>
      <right/>
      <top style="hair">
        <color indexed="64"/>
      </top>
      <bottom style="thin">
        <color indexed="64"/>
      </bottom>
      <diagonal/>
    </border>
    <border>
      <left style="thick">
        <color rgb="FFFF0000"/>
      </left>
      <right/>
      <top/>
      <bottom style="hair">
        <color indexed="64"/>
      </bottom>
      <diagonal/>
    </border>
    <border>
      <left style="thick">
        <color rgb="FFFF0000"/>
      </left>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n">
        <color indexed="64"/>
      </left>
      <right/>
      <top style="thick">
        <color rgb="FFFF0000"/>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ck">
        <color rgb="FFFF0000"/>
      </bottom>
      <diagonal/>
    </border>
    <border>
      <left style="thin">
        <color indexed="64"/>
      </left>
      <right style="medium">
        <color indexed="64"/>
      </right>
      <top/>
      <bottom/>
      <diagonal/>
    </border>
    <border>
      <left style="thin">
        <color indexed="64"/>
      </left>
      <right style="medium">
        <color indexed="64"/>
      </right>
      <top style="thick">
        <color rgb="FFFF0000"/>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ck">
        <color rgb="FFFF0000"/>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right style="thick">
        <color rgb="FFFF0000"/>
      </right>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thick">
        <color rgb="FFFF0000"/>
      </top>
      <bottom style="hair">
        <color indexed="64"/>
      </bottom>
      <diagonal/>
    </border>
    <border>
      <left style="hair">
        <color indexed="64"/>
      </left>
      <right style="medium">
        <color indexed="64"/>
      </right>
      <top style="hair">
        <color indexed="64"/>
      </top>
      <bottom style="thick">
        <color rgb="FFFF0000"/>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rgb="FFFF0000"/>
      </top>
      <bottom style="thin">
        <color indexed="64"/>
      </bottom>
      <diagonal/>
    </border>
    <border>
      <left style="medium">
        <color indexed="64"/>
      </left>
      <right style="medium">
        <color indexed="64"/>
      </right>
      <top style="thick">
        <color rgb="FFFF0000"/>
      </top>
      <bottom style="thin">
        <color indexed="64"/>
      </bottom>
      <diagonal/>
    </border>
    <border>
      <left style="hair">
        <color indexed="64"/>
      </left>
      <right style="medium">
        <color indexed="64"/>
      </right>
      <top style="thick">
        <color rgb="FFFF0000"/>
      </top>
      <bottom style="thin">
        <color indexed="64"/>
      </bottom>
      <diagonal/>
    </border>
    <border>
      <left style="thick">
        <color rgb="FFFFC000"/>
      </left>
      <right style="thick">
        <color rgb="FFFFC000"/>
      </right>
      <top/>
      <bottom style="thin">
        <color auto="1"/>
      </bottom>
      <diagonal/>
    </border>
    <border>
      <left style="thick">
        <color rgb="FF00B050"/>
      </left>
      <right/>
      <top/>
      <bottom style="thin">
        <color auto="1"/>
      </bottom>
      <diagonal/>
    </border>
    <border>
      <left/>
      <right style="thick">
        <color rgb="FF00B050"/>
      </right>
      <top/>
      <bottom style="thin">
        <color auto="1"/>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ck">
        <color rgb="FFFF0000"/>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ck">
        <color rgb="FFFF0000"/>
      </bottom>
      <diagonal/>
    </border>
    <border>
      <left/>
      <right style="thin">
        <color indexed="64"/>
      </right>
      <top style="medium">
        <color indexed="64"/>
      </top>
      <bottom style="hair">
        <color indexed="64"/>
      </bottom>
      <diagonal/>
    </border>
    <border>
      <left style="hair">
        <color indexed="64"/>
      </left>
      <right style="thick">
        <color rgb="FFFF0000"/>
      </right>
      <top style="thick">
        <color rgb="FFFF0000"/>
      </top>
      <bottom style="hair">
        <color indexed="64"/>
      </bottom>
      <diagonal/>
    </border>
    <border>
      <left style="hair">
        <color indexed="64"/>
      </left>
      <right style="thick">
        <color rgb="FFFF0000"/>
      </right>
      <top style="hair">
        <color indexed="64"/>
      </top>
      <bottom style="hair">
        <color indexed="64"/>
      </bottom>
      <diagonal/>
    </border>
    <border>
      <left style="hair">
        <color indexed="64"/>
      </left>
      <right style="thick">
        <color rgb="FFFF0000"/>
      </right>
      <top style="hair">
        <color indexed="64"/>
      </top>
      <bottom style="thin">
        <color indexed="64"/>
      </bottom>
      <diagonal/>
    </border>
    <border>
      <left style="hair">
        <color indexed="64"/>
      </left>
      <right style="thick">
        <color rgb="FFFF0000"/>
      </right>
      <top style="thin">
        <color indexed="64"/>
      </top>
      <bottom style="hair">
        <color indexed="64"/>
      </bottom>
      <diagonal/>
    </border>
    <border>
      <left style="hair">
        <color indexed="64"/>
      </left>
      <right style="thick">
        <color rgb="FFFF0000"/>
      </right>
      <top style="hair">
        <color indexed="64"/>
      </top>
      <bottom style="thick">
        <color rgb="FFFF0000"/>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ck">
        <color rgb="FFFF0000"/>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style="thick">
        <color rgb="FFFF0000"/>
      </top>
      <bottom style="thin">
        <color indexed="64"/>
      </bottom>
      <diagonal/>
    </border>
    <border>
      <left/>
      <right style="hair">
        <color indexed="64"/>
      </right>
      <top style="thin">
        <color indexed="64"/>
      </top>
      <bottom style="medium">
        <color indexed="64"/>
      </bottom>
      <diagonal/>
    </border>
    <border>
      <left/>
      <right style="medium">
        <color indexed="64"/>
      </right>
      <top style="thick">
        <color rgb="FFFF0000"/>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ck">
        <color rgb="FFFF0000"/>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ck">
        <color rgb="FFFF0000"/>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5" fillId="0" borderId="0" applyFont="0" applyFill="0" applyBorder="0" applyAlignment="0" applyProtection="0"/>
    <xf numFmtId="0" fontId="15" fillId="0" borderId="0"/>
    <xf numFmtId="0" fontId="15" fillId="0" borderId="0"/>
    <xf numFmtId="0" fontId="15" fillId="0" borderId="0"/>
  </cellStyleXfs>
  <cellXfs count="292">
    <xf numFmtId="0" fontId="0" fillId="0" borderId="0" xfId="0"/>
    <xf numFmtId="0" fontId="2" fillId="0" borderId="0" xfId="0" applyFont="1" applyBorder="1"/>
    <xf numFmtId="0" fontId="0" fillId="0" borderId="0" xfId="0" applyFont="1" applyBorder="1"/>
    <xf numFmtId="0" fontId="0" fillId="0" borderId="0" xfId="0" applyFont="1" applyBorder="1" applyAlignment="1">
      <alignment horizontal="center"/>
    </xf>
    <xf numFmtId="0" fontId="0" fillId="4" borderId="0" xfId="0" applyFont="1" applyFill="1" applyAlignment="1">
      <alignment horizontal="center"/>
    </xf>
    <xf numFmtId="0" fontId="0" fillId="2" borderId="0" xfId="0" applyFont="1" applyFill="1" applyAlignment="1">
      <alignment horizontal="center"/>
    </xf>
    <xf numFmtId="0" fontId="0" fillId="3" borderId="0" xfId="0" applyFont="1" applyFill="1" applyAlignment="1">
      <alignment horizontal="center"/>
    </xf>
    <xf numFmtId="0" fontId="10" fillId="0" borderId="0" xfId="0" applyFont="1" applyAlignment="1" applyProtection="1">
      <protection hidden="1"/>
    </xf>
    <xf numFmtId="0" fontId="6" fillId="0" borderId="0" xfId="0" applyFont="1" applyAlignment="1" applyProtection="1">
      <protection hidden="1"/>
    </xf>
    <xf numFmtId="0" fontId="9"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4" fillId="0" borderId="0" xfId="0" applyFont="1" applyAlignment="1" applyProtection="1">
      <alignment horizontal="center" vertical="center" wrapText="1"/>
      <protection hidden="1"/>
    </xf>
    <xf numFmtId="0" fontId="6" fillId="9" borderId="0" xfId="0" applyFont="1" applyFill="1" applyAlignment="1" applyProtection="1">
      <alignment horizontal="right" vertical="top"/>
      <protection hidden="1"/>
    </xf>
    <xf numFmtId="0" fontId="6" fillId="0" borderId="0" xfId="0" applyFont="1" applyFill="1" applyAlignment="1" applyProtection="1">
      <alignment horizontal="left" vertical="top"/>
      <protection hidden="1"/>
    </xf>
    <xf numFmtId="0" fontId="0" fillId="7"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6" fillId="0" borderId="0" xfId="2" applyFont="1" applyAlignment="1" applyProtection="1">
      <alignment wrapText="1"/>
      <protection hidden="1"/>
    </xf>
    <xf numFmtId="0" fontId="6" fillId="0" borderId="1" xfId="0" applyFont="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7" borderId="25" xfId="0" applyFont="1" applyFill="1" applyBorder="1" applyAlignment="1" applyProtection="1">
      <alignment horizontal="center"/>
      <protection hidden="1"/>
    </xf>
    <xf numFmtId="0" fontId="0" fillId="7" borderId="26" xfId="0" applyFont="1" applyFill="1" applyBorder="1" applyAlignment="1" applyProtection="1">
      <alignment horizontal="center"/>
      <protection locked="0" hidden="1"/>
    </xf>
    <xf numFmtId="0" fontId="0" fillId="7" borderId="27" xfId="0" applyFont="1" applyFill="1" applyBorder="1" applyAlignment="1" applyProtection="1">
      <alignment horizontal="center"/>
      <protection locked="0" hidden="1"/>
    </xf>
    <xf numFmtId="0" fontId="0" fillId="7" borderId="28" xfId="0" applyFont="1" applyFill="1" applyBorder="1" applyAlignment="1" applyProtection="1">
      <alignment horizontal="center"/>
      <protection locked="0" hidden="1"/>
    </xf>
    <xf numFmtId="0" fontId="0" fillId="7" borderId="29" xfId="0" applyFont="1" applyFill="1" applyBorder="1" applyAlignment="1" applyProtection="1">
      <alignment horizontal="center"/>
      <protection hidden="1"/>
    </xf>
    <xf numFmtId="0" fontId="0" fillId="7" borderId="30" xfId="0" applyFont="1" applyFill="1" applyBorder="1" applyAlignment="1" applyProtection="1">
      <alignment horizontal="center"/>
      <protection locked="0" hidden="1"/>
    </xf>
    <xf numFmtId="0" fontId="0" fillId="7" borderId="1" xfId="0" applyFont="1" applyFill="1" applyBorder="1" applyAlignment="1" applyProtection="1">
      <alignment horizontal="center"/>
      <protection locked="0" hidden="1"/>
    </xf>
    <xf numFmtId="0" fontId="0" fillId="7" borderId="31" xfId="0" applyFont="1" applyFill="1" applyBorder="1" applyAlignment="1" applyProtection="1">
      <alignment horizontal="center"/>
      <protection locked="0" hidden="1"/>
    </xf>
    <xf numFmtId="0" fontId="0" fillId="0" borderId="32" xfId="0" applyFont="1" applyFill="1" applyBorder="1" applyAlignment="1" applyProtection="1">
      <alignment horizontal="center"/>
      <protection hidden="1"/>
    </xf>
    <xf numFmtId="0" fontId="0" fillId="0" borderId="20"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2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6" fillId="9" borderId="0" xfId="0" applyFont="1" applyFill="1" applyAlignment="1" applyProtection="1">
      <alignment vertical="top"/>
      <protection hidden="1"/>
    </xf>
    <xf numFmtId="0" fontId="6" fillId="0" borderId="0" xfId="0" applyFont="1" applyFill="1" applyBorder="1" applyAlignment="1" applyProtection="1">
      <alignment horizontal="left" vertical="top"/>
      <protection hidden="1"/>
    </xf>
    <xf numFmtId="0" fontId="6" fillId="0" borderId="7" xfId="0" applyFont="1" applyFill="1" applyBorder="1" applyAlignment="1" applyProtection="1">
      <alignment horizontal="center"/>
      <protection hidden="1"/>
    </xf>
    <xf numFmtId="0" fontId="0" fillId="7" borderId="33" xfId="0" applyFont="1" applyFill="1" applyBorder="1" applyAlignment="1" applyProtection="1">
      <alignment horizontal="center"/>
      <protection hidden="1"/>
    </xf>
    <xf numFmtId="0" fontId="8" fillId="0" borderId="0" xfId="0" applyFont="1" applyFill="1" applyAlignment="1" applyProtection="1">
      <alignment horizontal="left" wrapText="1"/>
      <protection hidden="1"/>
    </xf>
    <xf numFmtId="0" fontId="6" fillId="0" borderId="0" xfId="0" applyFont="1" applyFill="1" applyAlignment="1" applyProtection="1">
      <alignment horizontal="right" vertical="top"/>
      <protection hidden="1"/>
    </xf>
    <xf numFmtId="0" fontId="6"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6" fillId="9" borderId="0" xfId="0" applyFont="1" applyFill="1" applyAlignment="1" applyProtection="1">
      <alignment vertical="top" wrapText="1"/>
      <protection hidden="1"/>
    </xf>
    <xf numFmtId="0" fontId="7" fillId="0" borderId="0" xfId="0" applyFont="1" applyBorder="1" applyAlignment="1">
      <alignment horizontal="center" textRotation="90" wrapText="1"/>
    </xf>
    <xf numFmtId="0" fontId="7" fillId="0" borderId="1" xfId="0" applyFont="1" applyBorder="1" applyAlignment="1">
      <alignment horizontal="center" textRotation="90" wrapText="1"/>
    </xf>
    <xf numFmtId="0" fontId="6" fillId="0" borderId="0" xfId="0" applyFont="1" applyAlignment="1" applyProtection="1">
      <alignment wrapText="1"/>
      <protection hidden="1"/>
    </xf>
    <xf numFmtId="0" fontId="6" fillId="0" borderId="2" xfId="0" applyFont="1" applyBorder="1" applyAlignment="1" applyProtection="1">
      <alignment horizontal="center"/>
      <protection hidden="1"/>
    </xf>
    <xf numFmtId="0" fontId="6" fillId="0" borderId="6" xfId="0" applyFont="1" applyFill="1" applyBorder="1" applyAlignment="1" applyProtection="1">
      <alignment horizontal="center"/>
      <protection hidden="1"/>
    </xf>
    <xf numFmtId="0" fontId="0" fillId="0" borderId="82" xfId="0" applyFont="1" applyFill="1" applyBorder="1" applyAlignment="1" applyProtection="1">
      <alignment horizontal="center"/>
      <protection hidden="1"/>
    </xf>
    <xf numFmtId="0" fontId="0" fillId="0" borderId="83" xfId="0" applyFont="1" applyFill="1" applyBorder="1" applyAlignment="1" applyProtection="1">
      <alignment horizontal="center"/>
      <protection locked="0" hidden="1"/>
    </xf>
    <xf numFmtId="0" fontId="0" fillId="0" borderId="6" xfId="0" applyFont="1" applyFill="1" applyBorder="1" applyAlignment="1" applyProtection="1">
      <alignment horizontal="center"/>
      <protection locked="0" hidden="1"/>
    </xf>
    <xf numFmtId="0" fontId="0" fillId="0" borderId="84" xfId="0" applyFont="1" applyFill="1" applyBorder="1" applyAlignment="1" applyProtection="1">
      <alignment horizontal="center"/>
      <protection locked="0" hidden="1"/>
    </xf>
    <xf numFmtId="0" fontId="0" fillId="7" borderId="85" xfId="0" applyFont="1" applyFill="1" applyBorder="1" applyAlignment="1" applyProtection="1">
      <alignment horizontal="center"/>
      <protection locked="0" hidden="1"/>
    </xf>
    <xf numFmtId="0" fontId="0" fillId="7" borderId="86" xfId="0" applyFont="1" applyFill="1" applyBorder="1" applyAlignment="1" applyProtection="1">
      <alignment horizontal="center"/>
      <protection locked="0" hidden="1"/>
    </xf>
    <xf numFmtId="0" fontId="0" fillId="7" borderId="87" xfId="0" applyFont="1" applyFill="1" applyBorder="1" applyAlignment="1" applyProtection="1">
      <alignment horizontal="center"/>
      <protection locked="0" hidden="1"/>
    </xf>
    <xf numFmtId="0" fontId="6" fillId="0" borderId="0" xfId="0" applyFont="1" applyBorder="1" applyAlignment="1" applyProtection="1">
      <alignment horizontal="center"/>
      <protection hidden="1"/>
    </xf>
    <xf numFmtId="0" fontId="0" fillId="0" borderId="0" xfId="0" applyAlignment="1">
      <alignment horizontal="right"/>
    </xf>
    <xf numFmtId="0" fontId="0" fillId="0" borderId="0" xfId="0" applyAlignment="1">
      <alignment horizontal="right" indent="1"/>
    </xf>
    <xf numFmtId="0" fontId="7" fillId="0" borderId="1" xfId="0" applyFont="1" applyFill="1" applyBorder="1" applyAlignment="1">
      <alignment horizontal="center" textRotation="90"/>
    </xf>
    <xf numFmtId="0" fontId="0" fillId="0" borderId="1" xfId="0" applyBorder="1" applyAlignment="1">
      <alignment horizontal="center"/>
    </xf>
    <xf numFmtId="0" fontId="20" fillId="0" borderId="0" xfId="0" applyFont="1"/>
    <xf numFmtId="0" fontId="20" fillId="0" borderId="0" xfId="0" applyFont="1" applyAlignment="1">
      <alignment horizontal="left"/>
    </xf>
    <xf numFmtId="0" fontId="0" fillId="0" borderId="0" xfId="0" applyAlignment="1">
      <alignment horizontal="right" vertical="center" indent="1"/>
    </xf>
    <xf numFmtId="0" fontId="12" fillId="0" borderId="0" xfId="0" applyFont="1"/>
    <xf numFmtId="0" fontId="21" fillId="0" borderId="0" xfId="0" applyFont="1" applyAlignment="1">
      <alignment horizontal="right" indent="1"/>
    </xf>
    <xf numFmtId="0" fontId="6" fillId="0" borderId="0" xfId="0" applyFont="1"/>
    <xf numFmtId="0" fontId="0" fillId="0" borderId="0" xfId="0" applyAlignment="1">
      <alignment horizontal="center" vertical="center"/>
    </xf>
    <xf numFmtId="0" fontId="0" fillId="0" borderId="0" xfId="0" applyAlignment="1">
      <alignment horizontal="center" vertical="center"/>
    </xf>
    <xf numFmtId="0" fontId="22" fillId="0" borderId="88" xfId="0" applyFont="1" applyBorder="1"/>
    <xf numFmtId="0" fontId="0" fillId="0" borderId="89" xfId="0" applyFont="1" applyBorder="1"/>
    <xf numFmtId="0" fontId="3" fillId="0" borderId="90" xfId="0" applyFont="1" applyBorder="1" applyAlignment="1">
      <alignment horizontal="center"/>
    </xf>
    <xf numFmtId="0" fontId="3" fillId="0" borderId="91" xfId="0" applyFont="1" applyBorder="1" applyAlignment="1">
      <alignment horizontal="center"/>
    </xf>
    <xf numFmtId="0" fontId="0" fillId="0" borderId="90" xfId="0" applyFont="1" applyBorder="1" applyAlignment="1">
      <alignment horizontal="center"/>
    </xf>
    <xf numFmtId="0" fontId="0" fillId="0" borderId="91" xfId="0" applyFont="1" applyBorder="1" applyAlignment="1">
      <alignment horizontal="center"/>
    </xf>
    <xf numFmtId="0" fontId="0" fillId="0" borderId="92" xfId="0" applyFont="1" applyBorder="1" applyAlignment="1">
      <alignment horizontal="center"/>
    </xf>
    <xf numFmtId="0" fontId="0" fillId="0" borderId="93" xfId="0" applyFont="1" applyBorder="1" applyAlignment="1">
      <alignment horizontal="center"/>
    </xf>
    <xf numFmtId="0" fontId="0" fillId="0" borderId="1" xfId="0" applyFont="1" applyBorder="1" applyAlignment="1">
      <alignment horizontal="center" wrapText="1"/>
    </xf>
    <xf numFmtId="9" fontId="0" fillId="0" borderId="0" xfId="1" applyFont="1" applyAlignment="1">
      <alignment horizontal="center" vertical="center" shrinkToFit="1"/>
    </xf>
    <xf numFmtId="0" fontId="0" fillId="11" borderId="0" xfId="0" applyFill="1" applyAlignment="1">
      <alignment horizontal="center" vertical="center"/>
    </xf>
    <xf numFmtId="0" fontId="0" fillId="11" borderId="0" xfId="0" applyFill="1" applyAlignment="1">
      <alignment horizontal="center"/>
    </xf>
    <xf numFmtId="0" fontId="0" fillId="8" borderId="0" xfId="0" applyFill="1" applyAlignment="1">
      <alignment horizontal="center" vertical="center"/>
    </xf>
    <xf numFmtId="0" fontId="0" fillId="8" borderId="0" xfId="0" applyFill="1" applyAlignment="1">
      <alignment horizontal="center"/>
    </xf>
    <xf numFmtId="0" fontId="0" fillId="9" borderId="0" xfId="0" applyFill="1" applyAlignment="1">
      <alignment horizontal="center" vertical="center"/>
    </xf>
    <xf numFmtId="0" fontId="7" fillId="0" borderId="0" xfId="0" applyFont="1" applyAlignment="1">
      <alignment vertical="top" wrapText="1"/>
    </xf>
    <xf numFmtId="9" fontId="0" fillId="0" borderId="0" xfId="1" applyFont="1"/>
    <xf numFmtId="0" fontId="0" fillId="8" borderId="0" xfId="0" applyFill="1"/>
    <xf numFmtId="0" fontId="0" fillId="9" borderId="0" xfId="0" applyFill="1"/>
    <xf numFmtId="0" fontId="0" fillId="11" borderId="0" xfId="0" applyFill="1"/>
    <xf numFmtId="0" fontId="21" fillId="0" borderId="0" xfId="0" applyFont="1" applyAlignment="1">
      <alignment horizontal="right"/>
    </xf>
    <xf numFmtId="0" fontId="16" fillId="8" borderId="0" xfId="0" applyFont="1" applyFill="1" applyAlignment="1">
      <alignment horizontal="center" vertical="center"/>
    </xf>
    <xf numFmtId="0" fontId="20" fillId="0" borderId="0" xfId="0" applyNumberFormat="1" applyFont="1" applyAlignment="1">
      <alignment horizontal="left" vertical="center"/>
    </xf>
    <xf numFmtId="0" fontId="23" fillId="0" borderId="0" xfId="0" applyFont="1" applyAlignment="1">
      <alignment horizontal="right"/>
    </xf>
    <xf numFmtId="0" fontId="6" fillId="10" borderId="0" xfId="0" applyFont="1" applyFill="1" applyBorder="1" applyAlignment="1">
      <alignment horizontal="center" vertical="center" wrapText="1"/>
    </xf>
    <xf numFmtId="0" fontId="1" fillId="0" borderId="0" xfId="0" applyFont="1" applyAlignment="1" applyProtection="1">
      <alignment horizontal="left" vertical="top" wrapText="1"/>
      <protection hidden="1"/>
    </xf>
    <xf numFmtId="0" fontId="0" fillId="4" borderId="0" xfId="0" applyFont="1" applyFill="1" applyAlignment="1" applyProtection="1">
      <alignment horizontal="center"/>
      <protection hidden="1"/>
    </xf>
    <xf numFmtId="0" fontId="0" fillId="2" borderId="0" xfId="0" applyFont="1" applyFill="1" applyAlignment="1" applyProtection="1">
      <alignment horizontal="center"/>
      <protection hidden="1"/>
    </xf>
    <xf numFmtId="0" fontId="0" fillId="3" borderId="0" xfId="0" applyFont="1" applyFill="1" applyAlignment="1" applyProtection="1">
      <alignment horizontal="center"/>
      <protection hidden="1"/>
    </xf>
    <xf numFmtId="0" fontId="9" fillId="0" borderId="0" xfId="0" applyFont="1" applyAlignment="1" applyProtection="1">
      <alignment horizontal="right"/>
      <protection hidden="1"/>
    </xf>
    <xf numFmtId="0" fontId="9" fillId="0" borderId="0" xfId="0" applyFont="1" applyAlignment="1" applyProtection="1">
      <alignment horizontal="left"/>
      <protection hidden="1"/>
    </xf>
    <xf numFmtId="0" fontId="0" fillId="0" borderId="72" xfId="0" applyFont="1" applyBorder="1" applyProtection="1">
      <protection hidden="1"/>
    </xf>
    <xf numFmtId="0" fontId="7" fillId="0" borderId="49" xfId="0" applyFont="1" applyBorder="1" applyAlignment="1" applyProtection="1">
      <alignment horizontal="center" textRotation="90" wrapText="1"/>
      <protection hidden="1"/>
    </xf>
    <xf numFmtId="0" fontId="7" fillId="0" borderId="47" xfId="0" applyFont="1" applyBorder="1" applyAlignment="1" applyProtection="1">
      <alignment horizontal="center" textRotation="90" wrapText="1"/>
      <protection hidden="1"/>
    </xf>
    <xf numFmtId="0" fontId="7" fillId="0" borderId="58" xfId="0" applyFont="1" applyBorder="1" applyAlignment="1" applyProtection="1">
      <alignment horizontal="center" textRotation="90" wrapText="1"/>
      <protection hidden="1"/>
    </xf>
    <xf numFmtId="0" fontId="8" fillId="0" borderId="0" xfId="0" applyFont="1" applyProtection="1">
      <protection hidden="1"/>
    </xf>
    <xf numFmtId="0" fontId="0" fillId="0" borderId="46" xfId="0" applyFont="1" applyBorder="1" applyProtection="1">
      <protection hidden="1"/>
    </xf>
    <xf numFmtId="0" fontId="0" fillId="0" borderId="67" xfId="0" applyFont="1" applyBorder="1" applyAlignment="1" applyProtection="1">
      <alignment horizontal="center" vertical="center"/>
      <protection hidden="1"/>
    </xf>
    <xf numFmtId="0" fontId="0" fillId="0" borderId="68" xfId="0" applyFont="1" applyBorder="1" applyAlignment="1" applyProtection="1">
      <alignment horizontal="center" vertical="center"/>
      <protection hidden="1"/>
    </xf>
    <xf numFmtId="0" fontId="4" fillId="7" borderId="70" xfId="0" applyFont="1" applyFill="1" applyBorder="1" applyAlignment="1" applyProtection="1">
      <alignment horizontal="center"/>
      <protection hidden="1"/>
    </xf>
    <xf numFmtId="0" fontId="4" fillId="7" borderId="71" xfId="0" applyFont="1" applyFill="1" applyBorder="1" applyAlignment="1" applyProtection="1">
      <alignment horizontal="center"/>
      <protection hidden="1"/>
    </xf>
    <xf numFmtId="0" fontId="0" fillId="0" borderId="45" xfId="0" applyFont="1" applyBorder="1" applyProtection="1">
      <protection hidden="1"/>
    </xf>
    <xf numFmtId="0" fontId="0" fillId="0" borderId="0" xfId="0" applyFont="1" applyAlignment="1" applyProtection="1">
      <alignment horizontal="center"/>
      <protection hidden="1"/>
    </xf>
    <xf numFmtId="0" fontId="8" fillId="7" borderId="5" xfId="0" applyFont="1" applyFill="1" applyBorder="1" applyAlignment="1" applyProtection="1">
      <alignment horizontal="center" vertical="center"/>
      <protection hidden="1"/>
    </xf>
    <xf numFmtId="0" fontId="9" fillId="8" borderId="43" xfId="0" applyFont="1" applyFill="1" applyBorder="1" applyAlignment="1" applyProtection="1">
      <alignment horizontal="center" vertical="center"/>
      <protection hidden="1"/>
    </xf>
    <xf numFmtId="0" fontId="9" fillId="8" borderId="41" xfId="0" applyFont="1" applyFill="1" applyBorder="1" applyAlignment="1" applyProtection="1">
      <alignment horizontal="center" vertical="center"/>
      <protection hidden="1"/>
    </xf>
    <xf numFmtId="0" fontId="8" fillId="7" borderId="10" xfId="0" applyFont="1" applyFill="1" applyBorder="1" applyAlignment="1" applyProtection="1">
      <alignment horizontal="center" vertical="center"/>
      <protection hidden="1"/>
    </xf>
    <xf numFmtId="0" fontId="9" fillId="8" borderId="42" xfId="0" applyFont="1" applyFill="1" applyBorder="1" applyAlignment="1" applyProtection="1">
      <alignment horizontal="center" vertical="center"/>
      <protection hidden="1"/>
    </xf>
    <xf numFmtId="0" fontId="8" fillId="7" borderId="62" xfId="0" applyFont="1" applyFill="1" applyBorder="1" applyAlignment="1" applyProtection="1">
      <alignment horizontal="center" vertical="center"/>
      <protection hidden="1"/>
    </xf>
    <xf numFmtId="0" fontId="9" fillId="8" borderId="63" xfId="0" applyFont="1" applyFill="1" applyBorder="1" applyAlignment="1" applyProtection="1">
      <alignment horizontal="center" vertical="center"/>
      <protection hidden="1"/>
    </xf>
    <xf numFmtId="0" fontId="8" fillId="0" borderId="79" xfId="0" applyFont="1" applyBorder="1" applyAlignment="1" applyProtection="1">
      <alignment horizontal="center" vertical="center"/>
      <protection hidden="1"/>
    </xf>
    <xf numFmtId="0" fontId="8" fillId="0" borderId="80" xfId="0" applyFont="1" applyBorder="1" applyAlignment="1" applyProtection="1">
      <alignment horizontal="center" vertical="center"/>
      <protection hidden="1"/>
    </xf>
    <xf numFmtId="0" fontId="8" fillId="0" borderId="81" xfId="0" applyFont="1" applyBorder="1" applyAlignment="1" applyProtection="1">
      <alignment horizontal="center" vertical="center"/>
      <protection hidden="1"/>
    </xf>
    <xf numFmtId="0" fontId="8" fillId="0" borderId="0" xfId="0" applyFont="1" applyAlignment="1" applyProtection="1">
      <alignment horizontal="center"/>
      <protection hidden="1"/>
    </xf>
    <xf numFmtId="9" fontId="8" fillId="0" borderId="54" xfId="1" applyFont="1" applyBorder="1" applyAlignment="1" applyProtection="1">
      <alignment horizontal="center" vertical="center" shrinkToFit="1"/>
      <protection hidden="1"/>
    </xf>
    <xf numFmtId="9" fontId="8" fillId="0" borderId="48" xfId="1" applyFont="1" applyBorder="1" applyAlignment="1" applyProtection="1">
      <alignment horizontal="center" vertical="center" shrinkToFit="1"/>
      <protection hidden="1"/>
    </xf>
    <xf numFmtId="9" fontId="8" fillId="0" borderId="59" xfId="1" applyFont="1" applyBorder="1" applyAlignment="1" applyProtection="1">
      <alignment horizontal="center" vertical="center" shrinkToFit="1"/>
      <protection hidden="1"/>
    </xf>
    <xf numFmtId="0" fontId="0" fillId="8" borderId="1"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12" fillId="0" borderId="7" xfId="0" applyFont="1" applyFill="1" applyBorder="1" applyAlignment="1" applyProtection="1">
      <alignment horizontal="left" vertical="center" indent="1"/>
      <protection hidden="1"/>
    </xf>
    <xf numFmtId="0" fontId="0" fillId="0" borderId="0" xfId="0" applyAlignment="1">
      <alignment horizontal="center"/>
    </xf>
    <xf numFmtId="0" fontId="0" fillId="11" borderId="0" xfId="0" applyFill="1" applyAlignment="1">
      <alignment horizontal="center"/>
    </xf>
    <xf numFmtId="0" fontId="0" fillId="0" borderId="0" xfId="0" applyAlignment="1">
      <alignment horizontal="center" vertical="center"/>
    </xf>
    <xf numFmtId="0" fontId="0" fillId="11" borderId="0" xfId="0" applyFill="1" applyAlignment="1">
      <alignment horizontal="center" vertical="center"/>
    </xf>
    <xf numFmtId="0" fontId="4" fillId="7" borderId="95" xfId="0" applyFont="1" applyFill="1" applyBorder="1" applyAlignment="1" applyProtection="1">
      <alignment horizontal="center"/>
      <protection hidden="1"/>
    </xf>
    <xf numFmtId="0" fontId="6" fillId="7" borderId="67" xfId="0" applyFont="1" applyFill="1" applyBorder="1" applyAlignment="1" applyProtection="1">
      <alignment horizontal="center"/>
      <protection hidden="1"/>
    </xf>
    <xf numFmtId="0" fontId="8" fillId="7" borderId="101" xfId="0" applyFont="1" applyFill="1" applyBorder="1" applyAlignment="1" applyProtection="1">
      <alignment horizontal="center" vertical="center"/>
      <protection hidden="1"/>
    </xf>
    <xf numFmtId="0" fontId="0" fillId="0" borderId="107" xfId="0" applyFont="1" applyBorder="1" applyProtection="1">
      <protection hidden="1"/>
    </xf>
    <xf numFmtId="0" fontId="7" fillId="0" borderId="112" xfId="0" applyFont="1" applyBorder="1" applyAlignment="1" applyProtection="1">
      <alignment horizontal="center" textRotation="90" wrapText="1"/>
      <protection hidden="1"/>
    </xf>
    <xf numFmtId="0" fontId="7" fillId="0" borderId="60" xfId="0" applyFont="1" applyBorder="1" applyAlignment="1" applyProtection="1">
      <alignment horizontal="center" textRotation="90" wrapText="1"/>
      <protection hidden="1"/>
    </xf>
    <xf numFmtId="0" fontId="8" fillId="0" borderId="113" xfId="0" applyFont="1" applyBorder="1" applyAlignment="1" applyProtection="1">
      <alignment horizontal="center" vertical="center"/>
      <protection hidden="1"/>
    </xf>
    <xf numFmtId="9" fontId="8" fillId="0" borderId="114" xfId="1" applyFont="1" applyBorder="1" applyAlignment="1" applyProtection="1">
      <alignment horizontal="center" vertical="center" shrinkToFit="1"/>
      <protection hidden="1"/>
    </xf>
    <xf numFmtId="0" fontId="7" fillId="0" borderId="121" xfId="0" applyFont="1" applyBorder="1" applyAlignment="1" applyProtection="1">
      <alignment horizontal="center" textRotation="90" wrapText="1"/>
      <protection hidden="1"/>
    </xf>
    <xf numFmtId="0" fontId="4" fillId="7" borderId="122" xfId="0" applyFont="1" applyFill="1" applyBorder="1" applyAlignment="1" applyProtection="1">
      <alignment horizontal="center"/>
      <protection hidden="1"/>
    </xf>
    <xf numFmtId="0" fontId="8" fillId="0" borderId="123" xfId="0" applyFont="1" applyBorder="1" applyAlignment="1" applyProtection="1">
      <alignment horizontal="center" vertical="center"/>
      <protection hidden="1"/>
    </xf>
    <xf numFmtId="9" fontId="8" fillId="0" borderId="124" xfId="1" applyFont="1" applyBorder="1" applyAlignment="1" applyProtection="1">
      <alignment horizontal="center" vertical="center" shrinkToFit="1"/>
      <protection hidden="1"/>
    </xf>
    <xf numFmtId="0" fontId="7" fillId="0" borderId="108" xfId="0" applyFont="1" applyBorder="1" applyAlignment="1" applyProtection="1">
      <alignment horizontal="center" textRotation="90" wrapText="1"/>
      <protection hidden="1"/>
    </xf>
    <xf numFmtId="0" fontId="4" fillId="7" borderId="131" xfId="0" applyFont="1" applyFill="1" applyBorder="1" applyAlignment="1" applyProtection="1">
      <alignment horizontal="center"/>
      <protection hidden="1"/>
    </xf>
    <xf numFmtId="0" fontId="8" fillId="0" borderId="132" xfId="0" applyFont="1" applyBorder="1" applyAlignment="1" applyProtection="1">
      <alignment horizontal="center" vertical="center"/>
      <protection hidden="1"/>
    </xf>
    <xf numFmtId="9" fontId="8" fillId="0" borderId="56" xfId="1" applyFont="1" applyBorder="1" applyAlignment="1" applyProtection="1">
      <alignment horizontal="center" vertical="center" shrinkToFit="1"/>
      <protection hidden="1"/>
    </xf>
    <xf numFmtId="0" fontId="7" fillId="0" borderId="133" xfId="0" applyFont="1" applyBorder="1" applyAlignment="1" applyProtection="1">
      <alignment horizontal="center" textRotation="90" wrapText="1"/>
      <protection hidden="1"/>
    </xf>
    <xf numFmtId="49" fontId="0" fillId="2" borderId="109" xfId="0" applyNumberFormat="1" applyFill="1" applyBorder="1" applyAlignment="1" applyProtection="1">
      <alignment horizontal="center"/>
      <protection hidden="1"/>
    </xf>
    <xf numFmtId="49" fontId="0" fillId="2" borderId="120" xfId="0" applyNumberFormat="1" applyFill="1" applyBorder="1" applyAlignment="1" applyProtection="1">
      <alignment horizontal="center"/>
      <protection hidden="1"/>
    </xf>
    <xf numFmtId="49" fontId="0" fillId="2" borderId="110" xfId="0" applyNumberFormat="1" applyFill="1" applyBorder="1" applyAlignment="1" applyProtection="1">
      <alignment horizontal="center"/>
      <protection hidden="1"/>
    </xf>
    <xf numFmtId="49" fontId="0" fillId="2" borderId="111" xfId="0" applyNumberFormat="1" applyFill="1" applyBorder="1" applyAlignment="1" applyProtection="1">
      <alignment horizontal="center"/>
      <protection hidden="1"/>
    </xf>
    <xf numFmtId="49" fontId="0" fillId="2" borderId="130" xfId="0" applyNumberFormat="1" applyFill="1" applyBorder="1" applyAlignment="1" applyProtection="1">
      <alignment horizontal="center"/>
      <protection hidden="1"/>
    </xf>
    <xf numFmtId="49" fontId="0" fillId="3" borderId="130" xfId="0" applyNumberFormat="1" applyFill="1" applyBorder="1" applyAlignment="1" applyProtection="1">
      <alignment horizontal="center"/>
      <protection hidden="1"/>
    </xf>
    <xf numFmtId="49" fontId="0" fillId="3" borderId="120" xfId="0" applyNumberFormat="1" applyFill="1" applyBorder="1" applyAlignment="1" applyProtection="1">
      <alignment horizontal="center"/>
      <protection hidden="1"/>
    </xf>
    <xf numFmtId="49" fontId="0" fillId="3" borderId="110" xfId="0" applyNumberFormat="1" applyFill="1" applyBorder="1" applyAlignment="1" applyProtection="1">
      <alignment horizontal="center"/>
      <protection hidden="1"/>
    </xf>
    <xf numFmtId="49" fontId="0" fillId="3" borderId="111" xfId="0" applyNumberFormat="1" applyFill="1" applyBorder="1" applyAlignment="1" applyProtection="1">
      <alignment horizontal="center"/>
      <protection hidden="1"/>
    </xf>
    <xf numFmtId="49" fontId="0" fillId="4" borderId="120" xfId="0" applyNumberFormat="1" applyFill="1" applyBorder="1" applyAlignment="1" applyProtection="1">
      <alignment horizontal="center"/>
      <protection hidden="1"/>
    </xf>
    <xf numFmtId="49" fontId="0" fillId="4" borderId="110" xfId="0" applyNumberFormat="1" applyFill="1" applyBorder="1" applyAlignment="1" applyProtection="1">
      <alignment horizontal="center"/>
      <protection hidden="1"/>
    </xf>
    <xf numFmtId="49" fontId="0" fillId="4" borderId="111" xfId="0" applyNumberFormat="1" applyFill="1" applyBorder="1" applyAlignment="1" applyProtection="1">
      <alignment horizontal="center"/>
      <protection hidden="1"/>
    </xf>
    <xf numFmtId="49" fontId="0" fillId="4" borderId="130" xfId="0" applyNumberFormat="1" applyFill="1" applyBorder="1" applyAlignment="1" applyProtection="1">
      <alignment horizontal="center"/>
      <protection hidden="1"/>
    </xf>
    <xf numFmtId="49" fontId="0" fillId="0" borderId="1" xfId="0" applyNumberFormat="1" applyFill="1" applyBorder="1" applyAlignment="1">
      <alignment horizontal="center"/>
    </xf>
    <xf numFmtId="49" fontId="0" fillId="2" borderId="0" xfId="0" applyNumberFormat="1" applyFill="1" applyBorder="1" applyAlignment="1" applyProtection="1">
      <alignment horizontal="center"/>
      <protection hidden="1"/>
    </xf>
    <xf numFmtId="49" fontId="0" fillId="3" borderId="0" xfId="0" applyNumberFormat="1" applyFill="1" applyBorder="1" applyAlignment="1" applyProtection="1">
      <alignment horizontal="center"/>
      <protection hidden="1"/>
    </xf>
    <xf numFmtId="49" fontId="0" fillId="4" borderId="0" xfId="0" applyNumberFormat="1" applyFill="1" applyBorder="1" applyAlignment="1" applyProtection="1">
      <alignment horizontal="center"/>
      <protection hidden="1"/>
    </xf>
    <xf numFmtId="0" fontId="6" fillId="10" borderId="3" xfId="0" applyFont="1" applyFill="1" applyBorder="1" applyAlignment="1">
      <alignment horizontal="center" vertical="center" wrapText="1"/>
    </xf>
    <xf numFmtId="49" fontId="0" fillId="0" borderId="4" xfId="0" applyNumberFormat="1" applyFill="1" applyBorder="1" applyAlignment="1">
      <alignment horizontal="center"/>
    </xf>
    <xf numFmtId="0" fontId="7" fillId="0" borderId="134" xfId="0" applyFont="1" applyFill="1" applyBorder="1" applyAlignment="1">
      <alignment horizontal="center" textRotation="90"/>
    </xf>
    <xf numFmtId="49" fontId="0" fillId="2" borderId="1" xfId="0" applyNumberFormat="1" applyFill="1" applyBorder="1" applyAlignment="1" applyProtection="1">
      <alignment horizontal="center"/>
      <protection hidden="1"/>
    </xf>
    <xf numFmtId="49" fontId="0" fillId="3" borderId="1" xfId="0" applyNumberFormat="1" applyFill="1" applyBorder="1" applyAlignment="1" applyProtection="1">
      <alignment horizontal="center"/>
      <protection hidden="1"/>
    </xf>
    <xf numFmtId="49" fontId="0" fillId="4" borderId="1" xfId="0" applyNumberFormat="1" applyFill="1" applyBorder="1" applyAlignment="1" applyProtection="1">
      <alignment horizontal="center"/>
      <protection hidden="1"/>
    </xf>
    <xf numFmtId="0" fontId="7" fillId="0" borderId="0" xfId="0" applyFont="1" applyFill="1" applyBorder="1" applyAlignment="1">
      <alignment horizontal="center" textRotation="90"/>
    </xf>
    <xf numFmtId="49" fontId="0" fillId="0" borderId="0" xfId="0" applyNumberFormat="1" applyFill="1" applyBorder="1" applyAlignment="1">
      <alignment horizontal="center"/>
    </xf>
    <xf numFmtId="0" fontId="0" fillId="0" borderId="0" xfId="0" applyFont="1" applyBorder="1" applyAlignment="1">
      <alignment horizontal="center" wrapText="1"/>
    </xf>
    <xf numFmtId="0" fontId="0" fillId="0" borderId="0" xfId="0" applyBorder="1" applyAlignment="1">
      <alignment horizont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xf>
    <xf numFmtId="0" fontId="7" fillId="0" borderId="0" xfId="0" applyFont="1" applyAlignment="1">
      <alignment wrapText="1"/>
    </xf>
    <xf numFmtId="0" fontId="0" fillId="0" borderId="0" xfId="0" applyAlignment="1">
      <alignment vertical="center"/>
    </xf>
    <xf numFmtId="0" fontId="0" fillId="8" borderId="0" xfId="0" applyFill="1" applyAlignment="1"/>
    <xf numFmtId="0" fontId="8" fillId="0" borderId="0" xfId="0" applyFont="1" applyBorder="1" applyAlignment="1">
      <alignment vertical="center" wrapText="1"/>
    </xf>
    <xf numFmtId="0" fontId="8" fillId="0" borderId="0" xfId="0" quotePrefix="1" applyFont="1" applyBorder="1" applyAlignment="1">
      <alignment vertical="center" wrapText="1"/>
    </xf>
    <xf numFmtId="0" fontId="6" fillId="0" borderId="0" xfId="0" applyFont="1" applyFill="1" applyBorder="1" applyAlignment="1"/>
    <xf numFmtId="0" fontId="8" fillId="0" borderId="0" xfId="0" applyFont="1" applyFill="1" applyBorder="1" applyAlignment="1">
      <alignment vertical="center" wrapText="1"/>
    </xf>
    <xf numFmtId="0" fontId="4" fillId="0" borderId="52" xfId="0" applyFont="1" applyBorder="1" applyAlignment="1" applyProtection="1">
      <alignment horizontal="center" vertical="center"/>
      <protection hidden="1"/>
    </xf>
    <xf numFmtId="0" fontId="4" fillId="0" borderId="11" xfId="0" applyFont="1" applyBorder="1" applyAlignment="1" applyProtection="1">
      <alignment horizontal="left" vertical="center"/>
      <protection locked="0" hidden="1"/>
    </xf>
    <xf numFmtId="0" fontId="17" fillId="8" borderId="34" xfId="0" applyFont="1" applyFill="1" applyBorder="1" applyAlignment="1" applyProtection="1">
      <alignment horizontal="center" vertical="center"/>
      <protection locked="0" hidden="1"/>
    </xf>
    <xf numFmtId="0" fontId="4" fillId="0" borderId="40" xfId="0" applyFont="1" applyBorder="1" applyAlignment="1" applyProtection="1">
      <alignment horizontal="center" vertical="center"/>
      <protection locked="0" hidden="1"/>
    </xf>
    <xf numFmtId="0" fontId="4" fillId="0" borderId="125" xfId="0" applyFont="1" applyBorder="1" applyAlignment="1" applyProtection="1">
      <alignment horizontal="center" vertical="center"/>
      <protection locked="0" hidden="1"/>
    </xf>
    <xf numFmtId="0" fontId="4" fillId="0" borderId="115" xfId="0" applyFont="1" applyBorder="1" applyAlignment="1" applyProtection="1">
      <alignment horizontal="center" vertical="center"/>
      <protection locked="0" hidden="1"/>
    </xf>
    <xf numFmtId="0" fontId="4" fillId="0" borderId="96" xfId="0" applyFont="1" applyBorder="1" applyAlignment="1" applyProtection="1">
      <alignment horizontal="center" vertical="center"/>
      <protection locked="0" hidden="1"/>
    </xf>
    <xf numFmtId="0" fontId="4" fillId="0" borderId="73" xfId="0" applyFont="1" applyBorder="1" applyAlignment="1" applyProtection="1">
      <alignment horizontal="center" vertical="center"/>
      <protection locked="0" hidden="1"/>
    </xf>
    <xf numFmtId="0" fontId="4" fillId="0" borderId="102" xfId="0" applyFont="1" applyBorder="1" applyAlignment="1" applyProtection="1">
      <alignment horizontal="center" vertical="center"/>
      <protection locked="0" hidden="1"/>
    </xf>
    <xf numFmtId="0" fontId="4" fillId="0" borderId="50" xfId="0" applyFont="1" applyBorder="1" applyAlignment="1" applyProtection="1">
      <alignment horizontal="center" vertical="center"/>
      <protection hidden="1"/>
    </xf>
    <xf numFmtId="0" fontId="4" fillId="0" borderId="12" xfId="0" applyFont="1" applyBorder="1" applyAlignment="1" applyProtection="1">
      <alignment horizontal="left" vertical="center"/>
      <protection locked="0" hidden="1"/>
    </xf>
    <xf numFmtId="0" fontId="17" fillId="8" borderId="35" xfId="0" applyFont="1" applyFill="1" applyBorder="1" applyAlignment="1" applyProtection="1">
      <alignment horizontal="center" vertical="center"/>
      <protection locked="0" hidden="1"/>
    </xf>
    <xf numFmtId="0" fontId="4" fillId="0" borderId="41" xfId="0" applyFont="1" applyBorder="1" applyAlignment="1" applyProtection="1">
      <alignment horizontal="center" vertical="center"/>
      <protection locked="0" hidden="1"/>
    </xf>
    <xf numFmtId="0" fontId="4" fillId="0" borderId="126" xfId="0" applyFont="1" applyBorder="1" applyAlignment="1" applyProtection="1">
      <alignment horizontal="center" vertical="center"/>
      <protection locked="0" hidden="1"/>
    </xf>
    <xf numFmtId="0" fontId="4" fillId="0" borderId="116" xfId="0" applyFont="1" applyBorder="1" applyAlignment="1" applyProtection="1">
      <alignment horizontal="center" vertical="center"/>
      <protection locked="0" hidden="1"/>
    </xf>
    <xf numFmtId="0" fontId="4" fillId="0" borderId="97" xfId="0" applyFont="1" applyBorder="1" applyAlignment="1" applyProtection="1">
      <alignment horizontal="center" vertical="center"/>
      <protection locked="0" hidden="1"/>
    </xf>
    <xf numFmtId="0" fontId="4" fillId="0" borderId="65" xfId="0" applyFont="1" applyBorder="1" applyAlignment="1" applyProtection="1">
      <alignment horizontal="center" vertical="center"/>
      <protection locked="0" hidden="1"/>
    </xf>
    <xf numFmtId="0" fontId="4" fillId="0" borderId="103" xfId="0" applyFont="1" applyBorder="1" applyAlignment="1" applyProtection="1">
      <alignment horizontal="center" vertical="center"/>
      <protection locked="0" hidden="1"/>
    </xf>
    <xf numFmtId="0" fontId="4" fillId="0" borderId="51" xfId="0" applyFont="1" applyBorder="1" applyAlignment="1" applyProtection="1">
      <alignment horizontal="center" vertical="center"/>
      <protection hidden="1"/>
    </xf>
    <xf numFmtId="0" fontId="4" fillId="0" borderId="13" xfId="0" applyFont="1" applyBorder="1" applyAlignment="1" applyProtection="1">
      <alignment horizontal="left" vertical="center"/>
      <protection locked="0" hidden="1"/>
    </xf>
    <xf numFmtId="0" fontId="17" fillId="8" borderId="36" xfId="0" applyFont="1" applyFill="1" applyBorder="1" applyAlignment="1" applyProtection="1">
      <alignment horizontal="center" vertical="center"/>
      <protection locked="0" hidden="1"/>
    </xf>
    <xf numFmtId="0" fontId="4" fillId="0" borderId="42" xfId="0" applyFont="1" applyBorder="1" applyAlignment="1" applyProtection="1">
      <alignment horizontal="center" vertical="center"/>
      <protection locked="0" hidden="1"/>
    </xf>
    <xf numFmtId="0" fontId="4" fillId="0" borderId="127" xfId="0" applyFont="1" applyBorder="1" applyAlignment="1" applyProtection="1">
      <alignment horizontal="center" vertical="center"/>
      <protection locked="0" hidden="1"/>
    </xf>
    <xf numFmtId="0" fontId="4" fillId="0" borderId="117" xfId="0" applyFont="1" applyBorder="1" applyAlignment="1" applyProtection="1">
      <alignment horizontal="center" vertical="center"/>
      <protection locked="0" hidden="1"/>
    </xf>
    <xf numFmtId="0" fontId="4" fillId="0" borderId="98" xfId="0" applyFont="1" applyBorder="1" applyAlignment="1" applyProtection="1">
      <alignment horizontal="center" vertical="center"/>
      <protection locked="0" hidden="1"/>
    </xf>
    <xf numFmtId="0" fontId="4" fillId="0" borderId="66" xfId="0" applyFont="1" applyBorder="1" applyAlignment="1" applyProtection="1">
      <alignment horizontal="center" vertical="center"/>
      <protection locked="0" hidden="1"/>
    </xf>
    <xf numFmtId="0" fontId="4" fillId="0" borderId="104" xfId="0" applyFont="1" applyBorder="1" applyAlignment="1" applyProtection="1">
      <alignment horizontal="center" vertical="center"/>
      <protection locked="0" hidden="1"/>
    </xf>
    <xf numFmtId="0" fontId="4" fillId="0" borderId="14" xfId="0" applyFont="1" applyBorder="1" applyAlignment="1" applyProtection="1">
      <alignment horizontal="left" vertical="center"/>
      <protection locked="0" hidden="1"/>
    </xf>
    <xf numFmtId="0" fontId="17" fillId="8" borderId="37" xfId="0" applyFont="1" applyFill="1" applyBorder="1" applyAlignment="1" applyProtection="1">
      <alignment horizontal="center" vertical="center"/>
      <protection locked="0" hidden="1"/>
    </xf>
    <xf numFmtId="0" fontId="4" fillId="0" borderId="43" xfId="0" applyFont="1" applyBorder="1" applyAlignment="1" applyProtection="1">
      <alignment horizontal="center" vertical="center"/>
      <protection locked="0" hidden="1"/>
    </xf>
    <xf numFmtId="0" fontId="4" fillId="0" borderId="128" xfId="0" applyFont="1" applyBorder="1" applyAlignment="1" applyProtection="1">
      <alignment horizontal="center" vertical="center"/>
      <protection locked="0" hidden="1"/>
    </xf>
    <xf numFmtId="0" fontId="4" fillId="0" borderId="118" xfId="0" applyFont="1" applyBorder="1" applyAlignment="1" applyProtection="1">
      <alignment horizontal="center" vertical="center"/>
      <protection locked="0" hidden="1"/>
    </xf>
    <xf numFmtId="0" fontId="4" fillId="0" borderId="99" xfId="0" applyFont="1" applyBorder="1" applyAlignment="1" applyProtection="1">
      <alignment horizontal="center" vertical="center"/>
      <protection locked="0" hidden="1"/>
    </xf>
    <xf numFmtId="0" fontId="4" fillId="0" borderId="64" xfId="0" applyFont="1" applyBorder="1" applyAlignment="1" applyProtection="1">
      <alignment horizontal="center" vertical="center"/>
      <protection locked="0" hidden="1"/>
    </xf>
    <xf numFmtId="0" fontId="4" fillId="0" borderId="105" xfId="0" applyFont="1" applyBorder="1" applyAlignment="1" applyProtection="1">
      <alignment horizontal="center" vertical="center"/>
      <protection locked="0" hidden="1"/>
    </xf>
    <xf numFmtId="0" fontId="4" fillId="0" borderId="61" xfId="0" applyFont="1" applyBorder="1" applyAlignment="1" applyProtection="1">
      <alignment horizontal="center" vertical="center"/>
      <protection hidden="1"/>
    </xf>
    <xf numFmtId="0" fontId="4" fillId="0" borderId="15" xfId="0" applyFont="1" applyBorder="1" applyAlignment="1" applyProtection="1">
      <alignment horizontal="left" vertical="center"/>
      <protection locked="0" hidden="1"/>
    </xf>
    <xf numFmtId="0" fontId="17" fillId="8" borderId="38" xfId="0" applyFont="1" applyFill="1" applyBorder="1" applyAlignment="1" applyProtection="1">
      <alignment horizontal="center" vertical="center"/>
      <protection locked="0" hidden="1"/>
    </xf>
    <xf numFmtId="0" fontId="4" fillId="0" borderId="44" xfId="0" applyFont="1" applyBorder="1" applyAlignment="1" applyProtection="1">
      <alignment horizontal="center" vertical="center"/>
      <protection locked="0" hidden="1"/>
    </xf>
    <xf numFmtId="0" fontId="4" fillId="0" borderId="129" xfId="0" applyFont="1" applyBorder="1" applyAlignment="1" applyProtection="1">
      <alignment horizontal="center" vertical="center"/>
      <protection locked="0" hidden="1"/>
    </xf>
    <xf numFmtId="0" fontId="4" fillId="0" borderId="119" xfId="0" applyFont="1" applyBorder="1" applyAlignment="1" applyProtection="1">
      <alignment horizontal="center" vertical="center"/>
      <protection locked="0" hidden="1"/>
    </xf>
    <xf numFmtId="0" fontId="4" fillId="0" borderId="100" xfId="0" applyFont="1" applyBorder="1" applyAlignment="1" applyProtection="1">
      <alignment horizontal="center" vertical="center"/>
      <protection locked="0" hidden="1"/>
    </xf>
    <xf numFmtId="0" fontId="4" fillId="0" borderId="74" xfId="0" applyFont="1" applyBorder="1" applyAlignment="1" applyProtection="1">
      <alignment horizontal="center" vertical="center"/>
      <protection locked="0" hidden="1"/>
    </xf>
    <xf numFmtId="0" fontId="4" fillId="0" borderId="106" xfId="0" applyFont="1" applyBorder="1" applyAlignment="1" applyProtection="1">
      <alignment horizontal="center" vertical="center"/>
      <protection locked="0" hidden="1"/>
    </xf>
    <xf numFmtId="0" fontId="0" fillId="5" borderId="0" xfId="0" applyFont="1" applyFill="1" applyAlignment="1" applyProtection="1">
      <alignment horizontal="center"/>
      <protection hidden="1"/>
    </xf>
    <xf numFmtId="0" fontId="0" fillId="8" borderId="3" xfId="0" applyFont="1" applyFill="1" applyBorder="1" applyAlignment="1" applyProtection="1">
      <alignment horizontal="center" vertical="center"/>
      <protection hidden="1"/>
    </xf>
    <xf numFmtId="0" fontId="0" fillId="8" borderId="4" xfId="0" applyFont="1" applyFill="1" applyBorder="1" applyAlignment="1" applyProtection="1">
      <alignment horizontal="center" vertical="center"/>
      <protection hidden="1"/>
    </xf>
    <xf numFmtId="0" fontId="12" fillId="0" borderId="0" xfId="0" applyFont="1" applyAlignment="1" applyProtection="1">
      <alignment horizontal="right" wrapText="1"/>
      <protection hidden="1"/>
    </xf>
    <xf numFmtId="0" fontId="12" fillId="0" borderId="0" xfId="0" applyFont="1" applyBorder="1" applyAlignment="1" applyProtection="1">
      <alignment horizontal="right" wrapText="1"/>
      <protection hidden="1"/>
    </xf>
    <xf numFmtId="0" fontId="6" fillId="0" borderId="0" xfId="0" applyFont="1" applyBorder="1" applyAlignment="1" applyProtection="1">
      <alignment horizontal="right" indent="1"/>
      <protection hidden="1"/>
    </xf>
    <xf numFmtId="0" fontId="6" fillId="0" borderId="0" xfId="0" applyFont="1" applyAlignment="1" applyProtection="1">
      <alignment horizontal="right" indent="1"/>
      <protection hidden="1"/>
    </xf>
    <xf numFmtId="49" fontId="9" fillId="0" borderId="8" xfId="0" applyNumberFormat="1" applyFont="1" applyBorder="1" applyAlignment="1" applyProtection="1">
      <alignment horizontal="center"/>
      <protection locked="0" hidden="1"/>
    </xf>
    <xf numFmtId="49" fontId="9" fillId="0" borderId="9" xfId="0" applyNumberFormat="1" applyFont="1" applyBorder="1" applyAlignment="1" applyProtection="1">
      <alignment horizontal="center"/>
      <protection locked="0" hidden="1"/>
    </xf>
    <xf numFmtId="0" fontId="9" fillId="0" borderId="0" xfId="0" applyFont="1" applyBorder="1" applyAlignment="1" applyProtection="1">
      <alignment horizontal="right"/>
      <protection hidden="1"/>
    </xf>
    <xf numFmtId="0" fontId="9" fillId="0" borderId="69" xfId="0" applyFont="1" applyBorder="1" applyAlignment="1" applyProtection="1">
      <alignment horizontal="right"/>
      <protection hidden="1"/>
    </xf>
    <xf numFmtId="0" fontId="0" fillId="0" borderId="1" xfId="0" applyFont="1" applyBorder="1" applyAlignment="1" applyProtection="1">
      <alignment horizontal="right" vertical="center"/>
      <protection hidden="1"/>
    </xf>
    <xf numFmtId="0" fontId="9" fillId="5" borderId="76" xfId="0" applyFont="1" applyFill="1" applyBorder="1" applyAlignment="1" applyProtection="1">
      <alignment horizontal="center"/>
      <protection hidden="1"/>
    </xf>
    <xf numFmtId="0" fontId="9" fillId="5" borderId="77" xfId="0" applyFont="1" applyFill="1" applyBorder="1" applyAlignment="1" applyProtection="1">
      <alignment horizontal="center"/>
      <protection hidden="1"/>
    </xf>
    <xf numFmtId="0" fontId="9" fillId="5" borderId="78" xfId="0" applyFont="1" applyFill="1" applyBorder="1" applyAlignment="1" applyProtection="1">
      <alignment horizontal="center"/>
      <protection hidden="1"/>
    </xf>
    <xf numFmtId="0" fontId="0" fillId="6" borderId="0" xfId="0" applyFont="1" applyFill="1" applyBorder="1" applyAlignment="1" applyProtection="1">
      <alignment horizontal="center" textRotation="90"/>
      <protection hidden="1"/>
    </xf>
    <xf numFmtId="0" fontId="0" fillId="6" borderId="57" xfId="0" applyFont="1" applyFill="1" applyBorder="1" applyAlignment="1" applyProtection="1">
      <alignment horizontal="center" textRotation="90"/>
      <protection hidden="1"/>
    </xf>
    <xf numFmtId="0" fontId="0" fillId="6" borderId="39" xfId="0" applyFont="1" applyFill="1" applyBorder="1" applyAlignment="1" applyProtection="1">
      <alignment horizontal="center" textRotation="90"/>
      <protection hidden="1"/>
    </xf>
    <xf numFmtId="0" fontId="4" fillId="8" borderId="1" xfId="0" applyFont="1" applyFill="1" applyBorder="1" applyAlignment="1" applyProtection="1">
      <alignment horizontal="center" vertical="center"/>
      <protection hidden="1"/>
    </xf>
    <xf numFmtId="0" fontId="0" fillId="8" borderId="1" xfId="0" applyFont="1" applyFill="1" applyBorder="1" applyAlignment="1" applyProtection="1">
      <alignment horizontal="right" vertical="center"/>
      <protection hidden="1"/>
    </xf>
    <xf numFmtId="0" fontId="8" fillId="0" borderId="54" xfId="0" applyFont="1" applyBorder="1" applyAlignment="1" applyProtection="1">
      <alignment horizontal="center"/>
      <protection hidden="1"/>
    </xf>
    <xf numFmtId="0" fontId="8" fillId="0" borderId="55" xfId="0" applyFont="1" applyBorder="1" applyAlignment="1" applyProtection="1">
      <alignment horizontal="center"/>
      <protection hidden="1"/>
    </xf>
    <xf numFmtId="0" fontId="8" fillId="0" borderId="56" xfId="0" applyFont="1" applyBorder="1" applyAlignment="1" applyProtection="1">
      <alignment horizontal="center"/>
      <protection hidden="1"/>
    </xf>
    <xf numFmtId="0" fontId="6" fillId="10" borderId="75" xfId="0" applyFont="1" applyFill="1" applyBorder="1" applyAlignment="1" applyProtection="1">
      <alignment horizontal="center" vertical="center" wrapText="1"/>
      <protection hidden="1"/>
    </xf>
    <xf numFmtId="0" fontId="6" fillId="10" borderId="53" xfId="0" applyFont="1" applyFill="1" applyBorder="1" applyAlignment="1" applyProtection="1">
      <alignment horizontal="center" vertical="center" wrapText="1"/>
      <protection hidden="1"/>
    </xf>
    <xf numFmtId="0" fontId="8" fillId="0" borderId="1" xfId="0" applyFont="1" applyBorder="1" applyAlignment="1">
      <alignment horizontal="left" vertical="center" wrapText="1"/>
    </xf>
    <xf numFmtId="0" fontId="6" fillId="7" borderId="1" xfId="0" applyFont="1" applyFill="1" applyBorder="1" applyAlignment="1">
      <alignment horizontal="left"/>
    </xf>
    <xf numFmtId="0" fontId="20" fillId="0" borderId="0" xfId="0" applyFont="1" applyAlignment="1">
      <alignment horizontal="center"/>
    </xf>
    <xf numFmtId="0" fontId="6" fillId="7" borderId="3" xfId="0" applyFont="1" applyFill="1" applyBorder="1" applyAlignment="1">
      <alignment horizontal="center"/>
    </xf>
    <xf numFmtId="0" fontId="6" fillId="7" borderId="94" xfId="0" applyFont="1" applyFill="1" applyBorder="1" applyAlignment="1">
      <alignment horizontal="center"/>
    </xf>
    <xf numFmtId="0" fontId="6" fillId="7" borderId="4" xfId="0" applyFont="1" applyFill="1" applyBorder="1" applyAlignment="1">
      <alignment horizontal="center"/>
    </xf>
    <xf numFmtId="0" fontId="7" fillId="0" borderId="0" xfId="0" applyFont="1" applyBorder="1" applyAlignment="1">
      <alignment horizontal="left" wrapText="1"/>
    </xf>
    <xf numFmtId="0" fontId="17"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hidden="1"/>
    </xf>
    <xf numFmtId="0" fontId="0" fillId="0" borderId="4" xfId="0" applyFont="1" applyBorder="1" applyAlignment="1" applyProtection="1">
      <alignment horizontal="center" wrapText="1"/>
      <protection locked="0" hidden="1"/>
    </xf>
    <xf numFmtId="0" fontId="10" fillId="7"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4" fillId="7" borderId="16" xfId="0" applyFont="1" applyFill="1" applyBorder="1" applyAlignment="1" applyProtection="1">
      <alignment horizontal="left" vertical="center" wrapText="1"/>
      <protection hidden="1"/>
    </xf>
    <xf numFmtId="0" fontId="4" fillId="7" borderId="17" xfId="0" applyFont="1" applyFill="1" applyBorder="1" applyAlignment="1" applyProtection="1">
      <alignment horizontal="left" vertical="center" wrapText="1"/>
      <protection hidden="1"/>
    </xf>
    <xf numFmtId="0" fontId="4" fillId="7" borderId="18" xfId="0" applyFont="1" applyFill="1" applyBorder="1" applyAlignment="1" applyProtection="1">
      <alignment horizontal="left" vertical="center" wrapText="1"/>
      <protection hidden="1"/>
    </xf>
    <xf numFmtId="0" fontId="4" fillId="7" borderId="20" xfId="0" applyFont="1" applyFill="1" applyBorder="1" applyAlignment="1" applyProtection="1">
      <alignment horizontal="left" vertical="center" wrapText="1"/>
      <protection hidden="1"/>
    </xf>
    <xf numFmtId="0" fontId="4" fillId="7" borderId="0" xfId="0" applyFont="1" applyFill="1" applyBorder="1" applyAlignment="1" applyProtection="1">
      <alignment horizontal="left" vertical="center" wrapText="1"/>
      <protection hidden="1"/>
    </xf>
    <xf numFmtId="0" fontId="4" fillId="7" borderId="21" xfId="0" applyFont="1" applyFill="1" applyBorder="1" applyAlignment="1" applyProtection="1">
      <alignment horizontal="left" vertical="center" wrapText="1"/>
      <protection hidden="1"/>
    </xf>
    <xf numFmtId="0" fontId="4" fillId="7" borderId="22" xfId="0" applyFont="1" applyFill="1" applyBorder="1" applyAlignment="1" applyProtection="1">
      <alignment horizontal="left" vertical="center" wrapText="1"/>
      <protection hidden="1"/>
    </xf>
    <xf numFmtId="0" fontId="4" fillId="7" borderId="23" xfId="0" applyFont="1" applyFill="1" applyBorder="1" applyAlignment="1" applyProtection="1">
      <alignment horizontal="left" vertical="center" wrapText="1"/>
      <protection hidden="1"/>
    </xf>
    <xf numFmtId="0" fontId="4" fillId="7" borderId="24" xfId="0" applyFont="1" applyFill="1" applyBorder="1" applyAlignment="1" applyProtection="1">
      <alignment horizontal="left" vertical="center" wrapText="1"/>
      <protection hidden="1"/>
    </xf>
    <xf numFmtId="0" fontId="13" fillId="0" borderId="19" xfId="0" applyFont="1" applyBorder="1" applyAlignment="1" applyProtection="1">
      <alignment horizontal="right" wrapText="1"/>
      <protection hidden="1"/>
    </xf>
    <xf numFmtId="0" fontId="6" fillId="9" borderId="0" xfId="0" applyFont="1" applyFill="1" applyAlignment="1" applyProtection="1">
      <alignment horizontal="left" vertical="top"/>
      <protection hidden="1"/>
    </xf>
    <xf numFmtId="0" fontId="0" fillId="0" borderId="3" xfId="0" applyFont="1" applyBorder="1" applyAlignment="1" applyProtection="1">
      <alignment horizontal="center" wrapText="1"/>
      <protection hidden="1"/>
    </xf>
    <xf numFmtId="0" fontId="0" fillId="0" borderId="4" xfId="0" applyFont="1" applyBorder="1" applyAlignment="1" applyProtection="1">
      <alignment horizontal="center" wrapText="1"/>
      <protection hidden="1"/>
    </xf>
    <xf numFmtId="0" fontId="7" fillId="8" borderId="0" xfId="0" applyFont="1" applyFill="1" applyAlignment="1">
      <alignment horizontal="left" vertical="center" wrapText="1"/>
    </xf>
    <xf numFmtId="0" fontId="8" fillId="11" borderId="0" xfId="0" applyFont="1" applyFill="1" applyAlignment="1">
      <alignment horizontal="center" wrapText="1"/>
    </xf>
    <xf numFmtId="0" fontId="8" fillId="8" borderId="0" xfId="0" applyFont="1" applyFill="1" applyAlignment="1">
      <alignment horizontal="center" wrapText="1"/>
    </xf>
    <xf numFmtId="0" fontId="7" fillId="11" borderId="0" xfId="0" applyFont="1" applyFill="1" applyAlignment="1">
      <alignment horizontal="center" wrapText="1"/>
    </xf>
    <xf numFmtId="0" fontId="0" fillId="11" borderId="0" xfId="0" applyFill="1" applyAlignment="1">
      <alignment horizontal="center" vertical="center"/>
    </xf>
    <xf numFmtId="0" fontId="0" fillId="0" borderId="0" xfId="0" applyAlignment="1">
      <alignment horizontal="center" vertical="center"/>
    </xf>
    <xf numFmtId="0" fontId="0" fillId="11" borderId="0" xfId="0" applyFill="1" applyAlignment="1">
      <alignment horizontal="center"/>
    </xf>
    <xf numFmtId="0" fontId="0" fillId="8" borderId="0" xfId="0" applyFill="1" applyAlignment="1">
      <alignment horizontal="center"/>
    </xf>
    <xf numFmtId="0" fontId="0" fillId="9" borderId="0" xfId="0" applyFill="1" applyAlignment="1">
      <alignment horizontal="center"/>
    </xf>
  </cellXfs>
  <cellStyles count="5">
    <cellStyle name="Prozent" xfId="1" builtinId="5"/>
    <cellStyle name="Standard" xfId="0" builtinId="0"/>
    <cellStyle name="Standard 2" xfId="2"/>
    <cellStyle name="Standard 3" xfId="3"/>
    <cellStyle name="Standard 3 2" xfId="4"/>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Daten!$E$20</c:f>
          <c:strCache>
            <c:ptCount val="1"/>
            <c:pt idx="0">
              <c:v>Erfüllung in den Aufgaben</c:v>
            </c:pt>
          </c:strCache>
        </c:strRef>
      </c:tx>
      <c:layout>
        <c:manualLayout>
          <c:xMode val="edge"/>
          <c:yMode val="edge"/>
          <c:x val="0.39656668184142935"/>
          <c:y val="1.1764705882352941E-2"/>
        </c:manualLayout>
      </c:layout>
      <c:overlay val="0"/>
      <c:txPr>
        <a:bodyPr/>
        <a:lstStyle/>
        <a:p>
          <a:pPr>
            <a:defRPr sz="1400"/>
          </a:pPr>
          <a:endParaRPr lang="de-DE"/>
        </a:p>
      </c:txPr>
    </c:title>
    <c:autoTitleDeleted val="0"/>
    <c:plotArea>
      <c:layout>
        <c:manualLayout>
          <c:layoutTarget val="inner"/>
          <c:xMode val="edge"/>
          <c:yMode val="edge"/>
          <c:x val="7.4719294991766286E-2"/>
          <c:y val="0.11804909680407596"/>
          <c:w val="0.90957763577197392"/>
          <c:h val="0.49765296335125253"/>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pattFill prst="dkVert">
                <a:fgClr>
                  <a:schemeClr val="accent3"/>
                </a:fgClr>
                <a:bgClr>
                  <a:srgbClr val="FFC000"/>
                </a:bgClr>
              </a:pattFill>
              <a:ln>
                <a:solidFill>
                  <a:schemeClr val="tx1">
                    <a:lumMod val="65000"/>
                    <a:lumOff val="35000"/>
                  </a:schemeClr>
                </a:solidFill>
              </a:ln>
            </c:spPr>
          </c:dPt>
          <c:dPt>
            <c:idx val="8"/>
            <c:invertIfNegative val="0"/>
            <c:bubble3D val="0"/>
            <c:spPr>
              <a:solidFill>
                <a:schemeClr val="accent2"/>
              </a:solidFill>
              <a:ln>
                <a:solidFill>
                  <a:schemeClr val="tx1">
                    <a:lumMod val="65000"/>
                    <a:lumOff val="35000"/>
                  </a:schemeClr>
                </a:solidFill>
              </a:ln>
            </c:spPr>
          </c:dPt>
          <c:dPt>
            <c:idx val="9"/>
            <c:invertIfNegative val="0"/>
            <c:bubble3D val="0"/>
            <c:spPr>
              <a:solidFill>
                <a:schemeClr val="accent2"/>
              </a:solidFill>
              <a:ln>
                <a:solidFill>
                  <a:schemeClr val="tx1">
                    <a:lumMod val="65000"/>
                    <a:lumOff val="35000"/>
                  </a:schemeClr>
                </a:solidFill>
              </a:ln>
            </c:spPr>
          </c:dPt>
          <c:dPt>
            <c:idx val="10"/>
            <c:invertIfNegative val="0"/>
            <c:bubble3D val="0"/>
            <c:spPr>
              <a:solidFill>
                <a:schemeClr val="accent2"/>
              </a:solidFill>
              <a:ln>
                <a:solidFill>
                  <a:schemeClr val="tx1">
                    <a:lumMod val="65000"/>
                    <a:lumOff val="35000"/>
                  </a:schemeClr>
                </a:solidFill>
              </a:ln>
            </c:spPr>
          </c:dPt>
          <c:dPt>
            <c:idx val="11"/>
            <c:invertIfNegative val="0"/>
            <c:bubble3D val="0"/>
            <c:spPr>
              <a:solidFill>
                <a:schemeClr val="accent2"/>
              </a:solidFill>
              <a:ln>
                <a:solidFill>
                  <a:schemeClr val="tx1">
                    <a:lumMod val="65000"/>
                    <a:lumOff val="35000"/>
                  </a:schemeClr>
                </a:solidFill>
              </a:ln>
            </c:spPr>
          </c:dPt>
          <c:dPt>
            <c:idx val="12"/>
            <c:invertIfNegative val="0"/>
            <c:bubble3D val="0"/>
            <c:spPr>
              <a:solidFill>
                <a:schemeClr val="accent3"/>
              </a:solidFill>
              <a:ln>
                <a:solidFill>
                  <a:schemeClr val="tx1">
                    <a:lumMod val="65000"/>
                    <a:lumOff val="35000"/>
                  </a:schemeClr>
                </a:solidFill>
              </a:ln>
            </c:spPr>
          </c:dPt>
          <c:dPt>
            <c:idx val="13"/>
            <c:invertIfNegative val="0"/>
            <c:bubble3D val="0"/>
            <c:spPr>
              <a:solidFill>
                <a:schemeClr val="accent3"/>
              </a:solidFill>
              <a:ln>
                <a:solidFill>
                  <a:schemeClr val="tx1">
                    <a:lumMod val="65000"/>
                    <a:lumOff val="35000"/>
                  </a:schemeClr>
                </a:solidFill>
              </a:ln>
            </c:spPr>
          </c:dPt>
          <c:dPt>
            <c:idx val="14"/>
            <c:invertIfNegative val="0"/>
            <c:bubble3D val="0"/>
            <c:spPr>
              <a:solidFill>
                <a:schemeClr val="accent3"/>
              </a:solidFill>
              <a:ln>
                <a:solidFill>
                  <a:schemeClr val="tx1">
                    <a:lumMod val="65000"/>
                    <a:lumOff val="35000"/>
                  </a:schemeClr>
                </a:solidFill>
              </a:ln>
            </c:spPr>
          </c:dPt>
          <c:dPt>
            <c:idx val="15"/>
            <c:invertIfNegative val="0"/>
            <c:bubble3D val="0"/>
            <c:spPr>
              <a:solidFill>
                <a:schemeClr val="accent3"/>
              </a:solidFill>
              <a:ln>
                <a:solidFill>
                  <a:schemeClr val="tx1">
                    <a:lumMod val="65000"/>
                    <a:lumOff val="35000"/>
                  </a:schemeClr>
                </a:solidFill>
              </a:ln>
            </c:spPr>
          </c:dPt>
          <c:dPt>
            <c:idx val="17"/>
            <c:invertIfNegative val="0"/>
            <c:bubble3D val="0"/>
            <c:spPr>
              <a:solidFill>
                <a:schemeClr val="accent3"/>
              </a:solidFill>
              <a:ln>
                <a:solidFill>
                  <a:schemeClr val="tx1">
                    <a:lumMod val="65000"/>
                    <a:lumOff val="35000"/>
                  </a:schemeClr>
                </a:solidFill>
              </a:ln>
            </c:spPr>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spPr>
              <a:solidFill>
                <a:schemeClr val="accent3"/>
              </a:solidFill>
              <a:ln>
                <a:solidFill>
                  <a:schemeClr val="tx1">
                    <a:lumMod val="65000"/>
                    <a:lumOff val="35000"/>
                  </a:schemeClr>
                </a:solidFill>
              </a:ln>
            </c:spPr>
          </c:dPt>
          <c:dPt>
            <c:idx val="23"/>
            <c:invertIfNegative val="0"/>
            <c:bubble3D val="0"/>
            <c:spPr>
              <a:solidFill>
                <a:schemeClr val="accent3"/>
              </a:solidFill>
              <a:ln>
                <a:solidFill>
                  <a:schemeClr val="tx1">
                    <a:lumMod val="65000"/>
                    <a:lumOff val="35000"/>
                  </a:schemeClr>
                </a:solidFill>
              </a:ln>
            </c:spPr>
          </c:dPt>
          <c:dPt>
            <c:idx val="24"/>
            <c:invertIfNegative val="0"/>
            <c:bubble3D val="0"/>
            <c:spPr>
              <a:solidFill>
                <a:schemeClr val="accent3"/>
              </a:solidFill>
              <a:ln>
                <a:solidFill>
                  <a:schemeClr val="tx1">
                    <a:lumMod val="65000"/>
                    <a:lumOff val="35000"/>
                  </a:schemeClr>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Daten!$E$22:$Z$24</c:f>
              <c:multiLvlStrCache>
                <c:ptCount val="22"/>
                <c:lvl>
                  <c:pt idx="0">
                    <c:v>Orthographie</c:v>
                  </c:pt>
                  <c:pt idx="1">
                    <c:v>Überschrift</c:v>
                  </c:pt>
                  <c:pt idx="2">
                    <c:v>Aufgaben
des Chors</c:v>
                  </c:pt>
                  <c:pt idx="3">
                    <c:v>Syntax</c:v>
                  </c:pt>
                  <c:pt idx="4">
                    <c:v>Dichter</c:v>
                  </c:pt>
                  <c:pt idx="5">
                    <c:v>Syntax</c:v>
                  </c:pt>
                  <c:pt idx="6">
                    <c:v>Schauspieler/
Rollen</c:v>
                  </c:pt>
                  <c:pt idx="7">
                    <c:v>Syntax</c:v>
                  </c:pt>
                  <c:pt idx="8">
                    <c:v>Flussdiagramm</c:v>
                  </c:pt>
                  <c:pt idx="9">
                    <c:v>Lehrbuchtext</c:v>
                  </c:pt>
                  <c:pt idx="10">
                    <c:v>Kohärenz</c:v>
                  </c:pt>
                  <c:pt idx="11">
                    <c:v>Textsorten-
merkmale</c:v>
                  </c:pt>
                  <c:pt idx="12">
                    <c:v>Bedeutungs-
beziehungen</c:v>
                  </c:pt>
                  <c:pt idx="13">
                    <c:v>Bedeutungs-
beziehungen</c:v>
                  </c:pt>
                  <c:pt idx="14">
                    <c:v>Bedeutungs-
beziehungen</c:v>
                  </c:pt>
                  <c:pt idx="15">
                    <c:v>Fachbegriffe</c:v>
                  </c:pt>
                  <c:pt idx="16">
                    <c:v>Merkmale</c:v>
                  </c:pt>
                  <c:pt idx="17">
                    <c:v>Stammformen/
Leitformen</c:v>
                  </c:pt>
                  <c:pt idx="18">
                    <c:v>Passiv</c:v>
                  </c:pt>
                  <c:pt idx="19">
                    <c:v>Satzglieder</c:v>
                  </c:pt>
                  <c:pt idx="20">
                    <c:v>Satzgliedteile</c:v>
                  </c:pt>
                  <c:pt idx="21">
                    <c:v>Wortarten</c:v>
                  </c:pt>
                </c:lvl>
                <c:lvl>
                  <c:pt idx="1">
                    <c:v>1</c:v>
                  </c:pt>
                  <c:pt idx="2">
                    <c:v>2.1</c:v>
                  </c:pt>
                  <c:pt idx="3">
                    <c:v>2.1</c:v>
                  </c:pt>
                  <c:pt idx="4">
                    <c:v>2.2</c:v>
                  </c:pt>
                  <c:pt idx="5">
                    <c:v>2.2 </c:v>
                  </c:pt>
                  <c:pt idx="6">
                    <c:v>2.3</c:v>
                  </c:pt>
                  <c:pt idx="7">
                    <c:v>2.3</c:v>
                  </c:pt>
                  <c:pt idx="8">
                    <c:v>3</c:v>
                  </c:pt>
                  <c:pt idx="9">
                    <c:v>4</c:v>
                  </c:pt>
                  <c:pt idx="10">
                    <c:v>4</c:v>
                  </c:pt>
                  <c:pt idx="11">
                    <c:v>4</c:v>
                  </c:pt>
                  <c:pt idx="12">
                    <c:v>5.1</c:v>
                  </c:pt>
                  <c:pt idx="13">
                    <c:v>5.2</c:v>
                  </c:pt>
                  <c:pt idx="14">
                    <c:v>5.3</c:v>
                  </c:pt>
                  <c:pt idx="15">
                    <c:v>6</c:v>
                  </c:pt>
                  <c:pt idx="16">
                    <c:v>6</c:v>
                  </c:pt>
                  <c:pt idx="17">
                    <c:v>7</c:v>
                  </c:pt>
                  <c:pt idx="18">
                    <c:v>8</c:v>
                  </c:pt>
                  <c:pt idx="19">
                    <c:v>9.1</c:v>
                  </c:pt>
                  <c:pt idx="20">
                    <c:v>9.2</c:v>
                  </c:pt>
                  <c:pt idx="21">
                    <c:v>9.3</c:v>
                  </c:pt>
                </c:lvl>
                <c:lvl>
                  <c:pt idx="0">
                    <c:v>Teil A</c:v>
                  </c:pt>
                  <c:pt idx="1">
                    <c:v>Teil B</c:v>
                  </c:pt>
                </c:lvl>
              </c:multiLvlStrCache>
            </c:multiLvlStrRef>
          </c:cat>
          <c:val>
            <c:numRef>
              <c:f>Daten!$E$25:$Z$25</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dLbls>
          <c:showLegendKey val="0"/>
          <c:showVal val="0"/>
          <c:showCatName val="0"/>
          <c:showSerName val="0"/>
          <c:showPercent val="0"/>
          <c:showBubbleSize val="0"/>
        </c:dLbls>
        <c:gapWidth val="50"/>
        <c:axId val="144427264"/>
        <c:axId val="144445440"/>
      </c:barChart>
      <c:catAx>
        <c:axId val="144427264"/>
        <c:scaling>
          <c:orientation val="minMax"/>
        </c:scaling>
        <c:delete val="0"/>
        <c:axPos val="b"/>
        <c:majorTickMark val="out"/>
        <c:minorTickMark val="none"/>
        <c:tickLblPos val="nextTo"/>
        <c:txPr>
          <a:bodyPr/>
          <a:lstStyle/>
          <a:p>
            <a:pPr>
              <a:defRPr sz="800"/>
            </a:pPr>
            <a:endParaRPr lang="de-DE"/>
          </a:p>
        </c:txPr>
        <c:crossAx val="144445440"/>
        <c:crosses val="autoZero"/>
        <c:auto val="1"/>
        <c:lblAlgn val="ctr"/>
        <c:lblOffset val="100"/>
        <c:noMultiLvlLbl val="0"/>
      </c:catAx>
      <c:valAx>
        <c:axId val="144445440"/>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4442726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bg2">
                <a:lumMod val="75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Daten!$E$102:$F$102</c:f>
              <c:strCache>
                <c:ptCount val="2"/>
                <c:pt idx="0">
                  <c:v>Zentrale Schreibformen
kennen und
sachgerecht nutzen</c:v>
                </c:pt>
                <c:pt idx="1">
                  <c:v>Normgerecht
Schreiben</c:v>
                </c:pt>
              </c:strCache>
            </c:strRef>
          </c:cat>
          <c:val>
            <c:numRef>
              <c:f>Daten!$E$103:$F$103</c:f>
              <c:numCache>
                <c:formatCode>0%</c:formatCode>
                <c:ptCount val="2"/>
                <c:pt idx="0">
                  <c:v>0</c:v>
                </c:pt>
                <c:pt idx="1">
                  <c:v>0</c:v>
                </c:pt>
              </c:numCache>
            </c:numRef>
          </c:val>
        </c:ser>
        <c:dLbls>
          <c:showLegendKey val="0"/>
          <c:showVal val="0"/>
          <c:showCatName val="0"/>
          <c:showSerName val="0"/>
          <c:showPercent val="0"/>
          <c:showBubbleSize val="0"/>
        </c:dLbls>
        <c:gapWidth val="300"/>
        <c:axId val="156343296"/>
        <c:axId val="156353280"/>
      </c:barChart>
      <c:catAx>
        <c:axId val="156343296"/>
        <c:scaling>
          <c:orientation val="minMax"/>
        </c:scaling>
        <c:delete val="0"/>
        <c:axPos val="b"/>
        <c:majorTickMark val="out"/>
        <c:minorTickMark val="none"/>
        <c:tickLblPos val="nextTo"/>
        <c:txPr>
          <a:bodyPr/>
          <a:lstStyle/>
          <a:p>
            <a:pPr>
              <a:defRPr sz="1000" b="1"/>
            </a:pPr>
            <a:endParaRPr lang="de-DE"/>
          </a:p>
        </c:txPr>
        <c:crossAx val="156353280"/>
        <c:crosses val="autoZero"/>
        <c:auto val="1"/>
        <c:lblAlgn val="ctr"/>
        <c:lblOffset val="100"/>
        <c:noMultiLvlLbl val="0"/>
      </c:catAx>
      <c:valAx>
        <c:axId val="156353280"/>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5634329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8794753369006"/>
          <c:y val="0.11804909680407596"/>
          <c:w val="0.79970430052832542"/>
          <c:h val="0.72851284048857845"/>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solidFill>
                <a:schemeClr val="accent3"/>
              </a:solidFill>
              <a:ln>
                <a:solidFill>
                  <a:schemeClr val="tx1">
                    <a:lumMod val="65000"/>
                    <a:lumOff val="35000"/>
                  </a:schemeClr>
                </a:solidFill>
              </a:ln>
            </c:spPr>
          </c:dPt>
          <c:dPt>
            <c:idx val="1"/>
            <c:invertIfNegative val="0"/>
            <c:bubble3D val="0"/>
          </c:dPt>
          <c:dPt>
            <c:idx val="2"/>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Daten!$E$32:$G$32</c:f>
              <c:strCache>
                <c:ptCount val="3"/>
                <c:pt idx="0">
                  <c:v>AFB I</c:v>
                </c:pt>
                <c:pt idx="1">
                  <c:v>AFB II</c:v>
                </c:pt>
                <c:pt idx="2">
                  <c:v>AFB III</c:v>
                </c:pt>
              </c:strCache>
            </c:strRef>
          </c:cat>
          <c:val>
            <c:numRef>
              <c:f>Daten!$E$33:$G$33</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44491264"/>
        <c:axId val="144492800"/>
      </c:barChart>
      <c:catAx>
        <c:axId val="144491264"/>
        <c:scaling>
          <c:orientation val="minMax"/>
        </c:scaling>
        <c:delete val="0"/>
        <c:axPos val="b"/>
        <c:majorTickMark val="out"/>
        <c:minorTickMark val="none"/>
        <c:tickLblPos val="nextTo"/>
        <c:txPr>
          <a:bodyPr/>
          <a:lstStyle/>
          <a:p>
            <a:pPr>
              <a:defRPr sz="1000" b="1"/>
            </a:pPr>
            <a:endParaRPr lang="de-DE"/>
          </a:p>
        </c:txPr>
        <c:crossAx val="144492800"/>
        <c:crosses val="autoZero"/>
        <c:auto val="1"/>
        <c:lblAlgn val="ctr"/>
        <c:lblOffset val="100"/>
        <c:noMultiLvlLbl val="0"/>
      </c:catAx>
      <c:valAx>
        <c:axId val="144492800"/>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4449126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5">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Daten!$E$40:$F$40</c:f>
              <c:strCache>
                <c:ptCount val="2"/>
                <c:pt idx="0">
                  <c:v>Grammatische Mittel
kennen und
funktional verwenden</c:v>
                </c:pt>
                <c:pt idx="1">
                  <c:v>Lexikalische Einheiten
kennen und
funktional verwenden</c:v>
                </c:pt>
              </c:strCache>
            </c:strRef>
          </c:cat>
          <c:val>
            <c:numRef>
              <c:f>Daten!$E$41:$F$41</c:f>
              <c:numCache>
                <c:formatCode>0%</c:formatCode>
                <c:ptCount val="2"/>
                <c:pt idx="0">
                  <c:v>0</c:v>
                </c:pt>
                <c:pt idx="1">
                  <c:v>0</c:v>
                </c:pt>
              </c:numCache>
            </c:numRef>
          </c:val>
        </c:ser>
        <c:dLbls>
          <c:showLegendKey val="0"/>
          <c:showVal val="0"/>
          <c:showCatName val="0"/>
          <c:showSerName val="0"/>
          <c:showPercent val="0"/>
          <c:showBubbleSize val="0"/>
        </c:dLbls>
        <c:gapWidth val="300"/>
        <c:axId val="147348096"/>
        <c:axId val="147353984"/>
      </c:barChart>
      <c:catAx>
        <c:axId val="147348096"/>
        <c:scaling>
          <c:orientation val="minMax"/>
        </c:scaling>
        <c:delete val="0"/>
        <c:axPos val="b"/>
        <c:majorTickMark val="out"/>
        <c:minorTickMark val="none"/>
        <c:tickLblPos val="nextTo"/>
        <c:txPr>
          <a:bodyPr/>
          <a:lstStyle/>
          <a:p>
            <a:pPr>
              <a:defRPr sz="1000" b="1"/>
            </a:pPr>
            <a:endParaRPr lang="de-DE"/>
          </a:p>
        </c:txPr>
        <c:crossAx val="147353984"/>
        <c:crosses val="autoZero"/>
        <c:auto val="1"/>
        <c:lblAlgn val="ctr"/>
        <c:lblOffset val="100"/>
        <c:noMultiLvlLbl val="0"/>
      </c:catAx>
      <c:valAx>
        <c:axId val="14735398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4734809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6">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Daten!$E$48:$F$48</c:f>
              <c:strCache>
                <c:ptCount val="2"/>
                <c:pt idx="0">
                  <c:v>Lesetechniken und
Lesestrategien
kennen und nutzen</c:v>
                </c:pt>
                <c:pt idx="1">
                  <c:v>Pragmatische Texte
lesen, ver-
stehen und nutzen</c:v>
                </c:pt>
              </c:strCache>
            </c:strRef>
          </c:cat>
          <c:val>
            <c:numRef>
              <c:f>Daten!$E$49:$F$49</c:f>
              <c:numCache>
                <c:formatCode>0%</c:formatCode>
                <c:ptCount val="2"/>
                <c:pt idx="0">
                  <c:v>0</c:v>
                </c:pt>
                <c:pt idx="1">
                  <c:v>0</c:v>
                </c:pt>
              </c:numCache>
            </c:numRef>
          </c:val>
        </c:ser>
        <c:dLbls>
          <c:showLegendKey val="0"/>
          <c:showVal val="0"/>
          <c:showCatName val="0"/>
          <c:showSerName val="0"/>
          <c:showPercent val="0"/>
          <c:showBubbleSize val="0"/>
        </c:dLbls>
        <c:gapWidth val="300"/>
        <c:axId val="147464960"/>
        <c:axId val="147466496"/>
      </c:barChart>
      <c:catAx>
        <c:axId val="147464960"/>
        <c:scaling>
          <c:orientation val="minMax"/>
        </c:scaling>
        <c:delete val="0"/>
        <c:axPos val="b"/>
        <c:majorTickMark val="out"/>
        <c:minorTickMark val="none"/>
        <c:tickLblPos val="nextTo"/>
        <c:txPr>
          <a:bodyPr/>
          <a:lstStyle/>
          <a:p>
            <a:pPr>
              <a:defRPr sz="1000" b="1"/>
            </a:pPr>
            <a:endParaRPr lang="de-DE"/>
          </a:p>
        </c:txPr>
        <c:crossAx val="147466496"/>
        <c:crosses val="autoZero"/>
        <c:auto val="1"/>
        <c:lblAlgn val="ctr"/>
        <c:lblOffset val="100"/>
        <c:noMultiLvlLbl val="0"/>
      </c:catAx>
      <c:valAx>
        <c:axId val="147466496"/>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4746496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bg2">
                <a:lumMod val="75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Daten!$E$56:$F$56</c:f>
              <c:strCache>
                <c:ptCount val="2"/>
                <c:pt idx="0">
                  <c:v>Zentrale Schreibformen
kennen und
sachgerecht nutzen</c:v>
                </c:pt>
                <c:pt idx="1">
                  <c:v>Normgerecht
Schreiben</c:v>
                </c:pt>
              </c:strCache>
            </c:strRef>
          </c:cat>
          <c:val>
            <c:numRef>
              <c:f>Daten!$E$57:$F$57</c:f>
              <c:numCache>
                <c:formatCode>0%</c:formatCode>
                <c:ptCount val="2"/>
                <c:pt idx="0">
                  <c:v>0</c:v>
                </c:pt>
                <c:pt idx="1">
                  <c:v>0</c:v>
                </c:pt>
              </c:numCache>
            </c:numRef>
          </c:val>
        </c:ser>
        <c:dLbls>
          <c:showLegendKey val="0"/>
          <c:showVal val="0"/>
          <c:showCatName val="0"/>
          <c:showSerName val="0"/>
          <c:showPercent val="0"/>
          <c:showBubbleSize val="0"/>
        </c:dLbls>
        <c:gapWidth val="300"/>
        <c:axId val="147507840"/>
        <c:axId val="155320704"/>
      </c:barChart>
      <c:catAx>
        <c:axId val="147507840"/>
        <c:scaling>
          <c:orientation val="minMax"/>
        </c:scaling>
        <c:delete val="0"/>
        <c:axPos val="b"/>
        <c:majorTickMark val="out"/>
        <c:minorTickMark val="none"/>
        <c:tickLblPos val="nextTo"/>
        <c:txPr>
          <a:bodyPr/>
          <a:lstStyle/>
          <a:p>
            <a:pPr>
              <a:defRPr sz="1000" b="1"/>
            </a:pPr>
            <a:endParaRPr lang="de-DE"/>
          </a:p>
        </c:txPr>
        <c:crossAx val="155320704"/>
        <c:crosses val="autoZero"/>
        <c:auto val="1"/>
        <c:lblAlgn val="ctr"/>
        <c:lblOffset val="100"/>
        <c:noMultiLvlLbl val="0"/>
      </c:catAx>
      <c:valAx>
        <c:axId val="15532070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4750784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Daten!$E$20</c:f>
          <c:strCache>
            <c:ptCount val="1"/>
            <c:pt idx="0">
              <c:v>Erfüllung in den Aufgaben</c:v>
            </c:pt>
          </c:strCache>
        </c:strRef>
      </c:tx>
      <c:layout>
        <c:manualLayout>
          <c:xMode val="edge"/>
          <c:yMode val="edge"/>
          <c:x val="0.39656668184142935"/>
          <c:y val="1.1764705882352941E-2"/>
        </c:manualLayout>
      </c:layout>
      <c:overlay val="0"/>
      <c:txPr>
        <a:bodyPr/>
        <a:lstStyle/>
        <a:p>
          <a:pPr>
            <a:defRPr sz="1400"/>
          </a:pPr>
          <a:endParaRPr lang="de-DE"/>
        </a:p>
      </c:txPr>
    </c:title>
    <c:autoTitleDeleted val="0"/>
    <c:plotArea>
      <c:layout>
        <c:manualLayout>
          <c:layoutTarget val="inner"/>
          <c:xMode val="edge"/>
          <c:yMode val="edge"/>
          <c:x val="7.4719294991766286E-2"/>
          <c:y val="0.11804909680407596"/>
          <c:w val="0.90957763577197392"/>
          <c:h val="0.49765296335125253"/>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pattFill prst="dkVert">
                <a:fgClr>
                  <a:schemeClr val="accent3"/>
                </a:fgClr>
                <a:bgClr>
                  <a:srgbClr val="FFC000"/>
                </a:bgClr>
              </a:pattFill>
              <a:ln>
                <a:solidFill>
                  <a:schemeClr val="tx1">
                    <a:lumMod val="65000"/>
                    <a:lumOff val="35000"/>
                  </a:schemeClr>
                </a:solidFill>
              </a:ln>
            </c:spPr>
          </c:dPt>
          <c:dPt>
            <c:idx val="8"/>
            <c:invertIfNegative val="0"/>
            <c:bubble3D val="0"/>
            <c:spPr>
              <a:solidFill>
                <a:schemeClr val="accent2"/>
              </a:solidFill>
              <a:ln>
                <a:solidFill>
                  <a:schemeClr val="tx1">
                    <a:lumMod val="65000"/>
                    <a:lumOff val="35000"/>
                  </a:schemeClr>
                </a:solidFill>
              </a:ln>
            </c:spPr>
          </c:dPt>
          <c:dPt>
            <c:idx val="9"/>
            <c:invertIfNegative val="0"/>
            <c:bubble3D val="0"/>
            <c:spPr>
              <a:solidFill>
                <a:schemeClr val="accent2"/>
              </a:solidFill>
              <a:ln>
                <a:solidFill>
                  <a:schemeClr val="tx1">
                    <a:lumMod val="65000"/>
                    <a:lumOff val="35000"/>
                  </a:schemeClr>
                </a:solidFill>
              </a:ln>
            </c:spPr>
          </c:dPt>
          <c:dPt>
            <c:idx val="10"/>
            <c:invertIfNegative val="0"/>
            <c:bubble3D val="0"/>
            <c:spPr>
              <a:solidFill>
                <a:schemeClr val="accent2"/>
              </a:solidFill>
              <a:ln>
                <a:solidFill>
                  <a:schemeClr val="tx1">
                    <a:lumMod val="65000"/>
                    <a:lumOff val="35000"/>
                  </a:schemeClr>
                </a:solidFill>
              </a:ln>
            </c:spPr>
          </c:dPt>
          <c:dPt>
            <c:idx val="11"/>
            <c:invertIfNegative val="0"/>
            <c:bubble3D val="0"/>
            <c:spPr>
              <a:solidFill>
                <a:schemeClr val="accent2"/>
              </a:solidFill>
              <a:ln>
                <a:solidFill>
                  <a:schemeClr val="tx1">
                    <a:lumMod val="65000"/>
                    <a:lumOff val="35000"/>
                  </a:schemeClr>
                </a:solidFill>
              </a:ln>
            </c:spPr>
          </c:dPt>
          <c:dPt>
            <c:idx val="12"/>
            <c:invertIfNegative val="0"/>
            <c:bubble3D val="0"/>
            <c:spPr>
              <a:solidFill>
                <a:schemeClr val="accent3"/>
              </a:solidFill>
              <a:ln>
                <a:solidFill>
                  <a:schemeClr val="tx1">
                    <a:lumMod val="65000"/>
                    <a:lumOff val="35000"/>
                  </a:schemeClr>
                </a:solidFill>
              </a:ln>
            </c:spPr>
          </c:dPt>
          <c:dPt>
            <c:idx val="13"/>
            <c:invertIfNegative val="0"/>
            <c:bubble3D val="0"/>
            <c:spPr>
              <a:solidFill>
                <a:schemeClr val="accent3"/>
              </a:solidFill>
              <a:ln>
                <a:solidFill>
                  <a:schemeClr val="tx1">
                    <a:lumMod val="65000"/>
                    <a:lumOff val="35000"/>
                  </a:schemeClr>
                </a:solidFill>
              </a:ln>
            </c:spPr>
          </c:dPt>
          <c:dPt>
            <c:idx val="14"/>
            <c:invertIfNegative val="0"/>
            <c:bubble3D val="0"/>
            <c:spPr>
              <a:solidFill>
                <a:schemeClr val="accent3"/>
              </a:solidFill>
              <a:ln>
                <a:solidFill>
                  <a:schemeClr val="tx1">
                    <a:lumMod val="65000"/>
                    <a:lumOff val="35000"/>
                  </a:schemeClr>
                </a:solidFill>
              </a:ln>
            </c:spPr>
          </c:dPt>
          <c:dPt>
            <c:idx val="15"/>
            <c:invertIfNegative val="0"/>
            <c:bubble3D val="0"/>
            <c:spPr>
              <a:solidFill>
                <a:schemeClr val="accent3"/>
              </a:solidFill>
              <a:ln>
                <a:solidFill>
                  <a:schemeClr val="tx1">
                    <a:lumMod val="65000"/>
                    <a:lumOff val="35000"/>
                  </a:schemeClr>
                </a:solidFill>
              </a:ln>
            </c:spPr>
          </c:dPt>
          <c:dPt>
            <c:idx val="17"/>
            <c:invertIfNegative val="0"/>
            <c:bubble3D val="0"/>
            <c:spPr>
              <a:solidFill>
                <a:schemeClr val="accent3"/>
              </a:solidFill>
              <a:ln>
                <a:solidFill>
                  <a:schemeClr val="tx1">
                    <a:lumMod val="65000"/>
                    <a:lumOff val="35000"/>
                  </a:schemeClr>
                </a:solidFill>
              </a:ln>
            </c:spPr>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spPr>
              <a:solidFill>
                <a:schemeClr val="accent3"/>
              </a:solidFill>
              <a:ln>
                <a:solidFill>
                  <a:schemeClr val="tx1">
                    <a:lumMod val="65000"/>
                    <a:lumOff val="35000"/>
                  </a:schemeClr>
                </a:solidFill>
              </a:ln>
            </c:spPr>
          </c:dPt>
          <c:dPt>
            <c:idx val="23"/>
            <c:invertIfNegative val="0"/>
            <c:bubble3D val="0"/>
            <c:spPr>
              <a:solidFill>
                <a:schemeClr val="accent3"/>
              </a:solidFill>
              <a:ln>
                <a:solidFill>
                  <a:schemeClr val="tx1">
                    <a:lumMod val="65000"/>
                    <a:lumOff val="35000"/>
                  </a:schemeClr>
                </a:solidFill>
              </a:ln>
            </c:spPr>
          </c:dPt>
          <c:dPt>
            <c:idx val="24"/>
            <c:invertIfNegative val="0"/>
            <c:bubble3D val="0"/>
            <c:spPr>
              <a:solidFill>
                <a:schemeClr val="accent3"/>
              </a:solidFill>
              <a:ln>
                <a:solidFill>
                  <a:schemeClr val="tx1">
                    <a:lumMod val="65000"/>
                    <a:lumOff val="35000"/>
                  </a:schemeClr>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Daten!$E$22:$Z$24</c:f>
              <c:multiLvlStrCache>
                <c:ptCount val="22"/>
                <c:lvl>
                  <c:pt idx="0">
                    <c:v>Orthographie</c:v>
                  </c:pt>
                  <c:pt idx="1">
                    <c:v>Überschrift</c:v>
                  </c:pt>
                  <c:pt idx="2">
                    <c:v>Aufgaben
des Chors</c:v>
                  </c:pt>
                  <c:pt idx="3">
                    <c:v>Syntax</c:v>
                  </c:pt>
                  <c:pt idx="4">
                    <c:v>Dichter</c:v>
                  </c:pt>
                  <c:pt idx="5">
                    <c:v>Syntax</c:v>
                  </c:pt>
                  <c:pt idx="6">
                    <c:v>Schauspieler/
Rollen</c:v>
                  </c:pt>
                  <c:pt idx="7">
                    <c:v>Syntax</c:v>
                  </c:pt>
                  <c:pt idx="8">
                    <c:v>Flussdiagramm</c:v>
                  </c:pt>
                  <c:pt idx="9">
                    <c:v>Lehrbuchtext</c:v>
                  </c:pt>
                  <c:pt idx="10">
                    <c:v>Kohärenz</c:v>
                  </c:pt>
                  <c:pt idx="11">
                    <c:v>Textsorten-
merkmale</c:v>
                  </c:pt>
                  <c:pt idx="12">
                    <c:v>Bedeutungs-
beziehungen</c:v>
                  </c:pt>
                  <c:pt idx="13">
                    <c:v>Bedeutungs-
beziehungen</c:v>
                  </c:pt>
                  <c:pt idx="14">
                    <c:v>Bedeutungs-
beziehungen</c:v>
                  </c:pt>
                  <c:pt idx="15">
                    <c:v>Fachbegriffe</c:v>
                  </c:pt>
                  <c:pt idx="16">
                    <c:v>Merkmale</c:v>
                  </c:pt>
                  <c:pt idx="17">
                    <c:v>Stammformen/
Leitformen</c:v>
                  </c:pt>
                  <c:pt idx="18">
                    <c:v>Passiv</c:v>
                  </c:pt>
                  <c:pt idx="19">
                    <c:v>Satzglieder</c:v>
                  </c:pt>
                  <c:pt idx="20">
                    <c:v>Satzgliedteile</c:v>
                  </c:pt>
                  <c:pt idx="21">
                    <c:v>Wortarten</c:v>
                  </c:pt>
                </c:lvl>
                <c:lvl>
                  <c:pt idx="1">
                    <c:v>1</c:v>
                  </c:pt>
                  <c:pt idx="2">
                    <c:v>2.1</c:v>
                  </c:pt>
                  <c:pt idx="3">
                    <c:v>2.1</c:v>
                  </c:pt>
                  <c:pt idx="4">
                    <c:v>2.2</c:v>
                  </c:pt>
                  <c:pt idx="5">
                    <c:v>2.2 </c:v>
                  </c:pt>
                  <c:pt idx="6">
                    <c:v>2.3</c:v>
                  </c:pt>
                  <c:pt idx="7">
                    <c:v>2.3</c:v>
                  </c:pt>
                  <c:pt idx="8">
                    <c:v>3</c:v>
                  </c:pt>
                  <c:pt idx="9">
                    <c:v>4</c:v>
                  </c:pt>
                  <c:pt idx="10">
                    <c:v>4</c:v>
                  </c:pt>
                  <c:pt idx="11">
                    <c:v>4</c:v>
                  </c:pt>
                  <c:pt idx="12">
                    <c:v>5.1</c:v>
                  </c:pt>
                  <c:pt idx="13">
                    <c:v>5.2</c:v>
                  </c:pt>
                  <c:pt idx="14">
                    <c:v>5.3</c:v>
                  </c:pt>
                  <c:pt idx="15">
                    <c:v>6</c:v>
                  </c:pt>
                  <c:pt idx="16">
                    <c:v>6</c:v>
                  </c:pt>
                  <c:pt idx="17">
                    <c:v>7</c:v>
                  </c:pt>
                  <c:pt idx="18">
                    <c:v>8</c:v>
                  </c:pt>
                  <c:pt idx="19">
                    <c:v>9.1</c:v>
                  </c:pt>
                  <c:pt idx="20">
                    <c:v>9.2</c:v>
                  </c:pt>
                  <c:pt idx="21">
                    <c:v>9.3</c:v>
                  </c:pt>
                </c:lvl>
                <c:lvl>
                  <c:pt idx="0">
                    <c:v>Teil A</c:v>
                  </c:pt>
                  <c:pt idx="1">
                    <c:v>Teil B</c:v>
                  </c:pt>
                </c:lvl>
              </c:multiLvlStrCache>
            </c:multiLvlStrRef>
          </c:cat>
          <c:val>
            <c:numRef>
              <c:f>Daten!$E$71:$Z$71</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dLbls>
          <c:showLegendKey val="0"/>
          <c:showVal val="0"/>
          <c:showCatName val="0"/>
          <c:showSerName val="0"/>
          <c:showPercent val="0"/>
          <c:showBubbleSize val="0"/>
        </c:dLbls>
        <c:gapWidth val="50"/>
        <c:axId val="155511424"/>
        <c:axId val="155513216"/>
      </c:barChart>
      <c:catAx>
        <c:axId val="155511424"/>
        <c:scaling>
          <c:orientation val="minMax"/>
        </c:scaling>
        <c:delete val="0"/>
        <c:axPos val="b"/>
        <c:majorTickMark val="out"/>
        <c:minorTickMark val="none"/>
        <c:tickLblPos val="nextTo"/>
        <c:txPr>
          <a:bodyPr/>
          <a:lstStyle/>
          <a:p>
            <a:pPr>
              <a:defRPr sz="800"/>
            </a:pPr>
            <a:endParaRPr lang="de-DE"/>
          </a:p>
        </c:txPr>
        <c:crossAx val="155513216"/>
        <c:crosses val="autoZero"/>
        <c:auto val="1"/>
        <c:lblAlgn val="ctr"/>
        <c:lblOffset val="100"/>
        <c:noMultiLvlLbl val="0"/>
      </c:catAx>
      <c:valAx>
        <c:axId val="155513216"/>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5551142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8794753369006"/>
          <c:y val="0.11804909680407596"/>
          <c:w val="0.79970430052832542"/>
          <c:h val="0.72851284048857845"/>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solidFill>
                <a:schemeClr val="accent3"/>
              </a:solidFill>
              <a:ln>
                <a:solidFill>
                  <a:schemeClr val="tx1">
                    <a:lumMod val="65000"/>
                    <a:lumOff val="35000"/>
                  </a:schemeClr>
                </a:solidFill>
              </a:ln>
            </c:spPr>
          </c:dPt>
          <c:dPt>
            <c:idx val="1"/>
            <c:invertIfNegative val="0"/>
            <c:bubble3D val="0"/>
          </c:dPt>
          <c:dPt>
            <c:idx val="2"/>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Daten!$E$78:$G$78</c:f>
              <c:strCache>
                <c:ptCount val="3"/>
                <c:pt idx="0">
                  <c:v>AFB I</c:v>
                </c:pt>
                <c:pt idx="1">
                  <c:v>AFB II</c:v>
                </c:pt>
                <c:pt idx="2">
                  <c:v>AFB III</c:v>
                </c:pt>
              </c:strCache>
            </c:strRef>
          </c:cat>
          <c:val>
            <c:numRef>
              <c:f>Daten!$E$79:$G$79</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55530368"/>
        <c:axId val="155531904"/>
      </c:barChart>
      <c:catAx>
        <c:axId val="155530368"/>
        <c:scaling>
          <c:orientation val="minMax"/>
        </c:scaling>
        <c:delete val="0"/>
        <c:axPos val="b"/>
        <c:majorTickMark val="out"/>
        <c:minorTickMark val="none"/>
        <c:tickLblPos val="nextTo"/>
        <c:txPr>
          <a:bodyPr/>
          <a:lstStyle/>
          <a:p>
            <a:pPr>
              <a:defRPr sz="1000" b="1"/>
            </a:pPr>
            <a:endParaRPr lang="de-DE"/>
          </a:p>
        </c:txPr>
        <c:crossAx val="155531904"/>
        <c:crosses val="autoZero"/>
        <c:auto val="1"/>
        <c:lblAlgn val="ctr"/>
        <c:lblOffset val="100"/>
        <c:noMultiLvlLbl val="0"/>
      </c:catAx>
      <c:valAx>
        <c:axId val="15553190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5553036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5">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Daten!$E$86:$F$86</c:f>
              <c:strCache>
                <c:ptCount val="2"/>
                <c:pt idx="0">
                  <c:v>Grammatische Mittel
kennen und
funktional verwenden</c:v>
                </c:pt>
                <c:pt idx="1">
                  <c:v>Lexikalische Einheiten
kennen und
funktional verwenden</c:v>
                </c:pt>
              </c:strCache>
            </c:strRef>
          </c:cat>
          <c:val>
            <c:numRef>
              <c:f>Daten!$E$87:$F$87</c:f>
              <c:numCache>
                <c:formatCode>0%</c:formatCode>
                <c:ptCount val="2"/>
                <c:pt idx="0">
                  <c:v>0</c:v>
                </c:pt>
                <c:pt idx="1">
                  <c:v>0</c:v>
                </c:pt>
              </c:numCache>
            </c:numRef>
          </c:val>
        </c:ser>
        <c:dLbls>
          <c:showLegendKey val="0"/>
          <c:showVal val="0"/>
          <c:showCatName val="0"/>
          <c:showSerName val="0"/>
          <c:showPercent val="0"/>
          <c:showBubbleSize val="0"/>
        </c:dLbls>
        <c:gapWidth val="300"/>
        <c:axId val="155573248"/>
        <c:axId val="155583232"/>
      </c:barChart>
      <c:catAx>
        <c:axId val="155573248"/>
        <c:scaling>
          <c:orientation val="minMax"/>
        </c:scaling>
        <c:delete val="0"/>
        <c:axPos val="b"/>
        <c:majorTickMark val="out"/>
        <c:minorTickMark val="none"/>
        <c:tickLblPos val="nextTo"/>
        <c:txPr>
          <a:bodyPr/>
          <a:lstStyle/>
          <a:p>
            <a:pPr>
              <a:defRPr sz="1000" b="1"/>
            </a:pPr>
            <a:endParaRPr lang="de-DE"/>
          </a:p>
        </c:txPr>
        <c:crossAx val="155583232"/>
        <c:crosses val="autoZero"/>
        <c:auto val="1"/>
        <c:lblAlgn val="ctr"/>
        <c:lblOffset val="100"/>
        <c:noMultiLvlLbl val="0"/>
      </c:catAx>
      <c:valAx>
        <c:axId val="155583232"/>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5557324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6">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Daten!$E$94:$F$94</c:f>
              <c:strCache>
                <c:ptCount val="2"/>
                <c:pt idx="0">
                  <c:v>Lesetechniken und
Lesestrategien
kennen und nutzen</c:v>
                </c:pt>
                <c:pt idx="1">
                  <c:v>Pragmatische Texte
lesen, ver-
stehen und nutzen</c:v>
                </c:pt>
              </c:strCache>
            </c:strRef>
          </c:cat>
          <c:val>
            <c:numRef>
              <c:f>Daten!$E$95:$F$95</c:f>
              <c:numCache>
                <c:formatCode>0%</c:formatCode>
                <c:ptCount val="2"/>
                <c:pt idx="0">
                  <c:v>0</c:v>
                </c:pt>
                <c:pt idx="1">
                  <c:v>0</c:v>
                </c:pt>
              </c:numCache>
            </c:numRef>
          </c:val>
        </c:ser>
        <c:dLbls>
          <c:showLegendKey val="0"/>
          <c:showVal val="0"/>
          <c:showCatName val="0"/>
          <c:showSerName val="0"/>
          <c:showPercent val="0"/>
          <c:showBubbleSize val="0"/>
        </c:dLbls>
        <c:gapWidth val="300"/>
        <c:axId val="155628672"/>
        <c:axId val="155630208"/>
      </c:barChart>
      <c:catAx>
        <c:axId val="155628672"/>
        <c:scaling>
          <c:orientation val="minMax"/>
        </c:scaling>
        <c:delete val="0"/>
        <c:axPos val="b"/>
        <c:majorTickMark val="out"/>
        <c:minorTickMark val="none"/>
        <c:tickLblPos val="nextTo"/>
        <c:txPr>
          <a:bodyPr/>
          <a:lstStyle/>
          <a:p>
            <a:pPr>
              <a:defRPr sz="1000" b="1"/>
            </a:pPr>
            <a:endParaRPr lang="de-DE"/>
          </a:p>
        </c:txPr>
        <c:crossAx val="155630208"/>
        <c:crosses val="autoZero"/>
        <c:auto val="1"/>
        <c:lblAlgn val="ctr"/>
        <c:lblOffset val="100"/>
        <c:noMultiLvlLbl val="0"/>
      </c:catAx>
      <c:valAx>
        <c:axId val="155630208"/>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55628672"/>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12</xdr:col>
      <xdr:colOff>676275</xdr:colOff>
      <xdr:row>19</xdr:row>
      <xdr:rowOff>38100</xdr:rowOff>
    </xdr:to>
    <xdr:graphicFrame macro="">
      <xdr:nvGraphicFramePr>
        <xdr:cNvPr id="4"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74544</xdr:colOff>
      <xdr:row>20</xdr:row>
      <xdr:rowOff>25264</xdr:rowOff>
    </xdr:from>
    <xdr:to>
      <xdr:col>5</xdr:col>
      <xdr:colOff>444361</xdr:colOff>
      <xdr:row>30</xdr:row>
      <xdr:rowOff>99392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16566</xdr:colOff>
      <xdr:row>49</xdr:row>
      <xdr:rowOff>157369</xdr:rowOff>
    </xdr:from>
    <xdr:to>
      <xdr:col>6</xdr:col>
      <xdr:colOff>230316</xdr:colOff>
      <xdr:row>65</xdr:row>
      <xdr:rowOff>157369</xdr:rowOff>
    </xdr:to>
    <xdr:graphicFrame macro="">
      <xdr:nvGraphicFramePr>
        <xdr:cNvPr id="7"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347170</xdr:colOff>
      <xdr:row>33</xdr:row>
      <xdr:rowOff>6239</xdr:rowOff>
    </xdr:from>
    <xdr:to>
      <xdr:col>12</xdr:col>
      <xdr:colOff>694270</xdr:colOff>
      <xdr:row>49</xdr:row>
      <xdr:rowOff>3612</xdr:rowOff>
    </xdr:to>
    <xdr:graphicFrame macro="">
      <xdr:nvGraphicFramePr>
        <xdr:cNvPr id="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352753</xdr:colOff>
      <xdr:row>49</xdr:row>
      <xdr:rowOff>149403</xdr:rowOff>
    </xdr:from>
    <xdr:to>
      <xdr:col>12</xdr:col>
      <xdr:colOff>694597</xdr:colOff>
      <xdr:row>65</xdr:row>
      <xdr:rowOff>149403</xdr:rowOff>
    </xdr:to>
    <xdr:graphicFrame macro="">
      <xdr:nvGraphicFramePr>
        <xdr:cNvPr id="10"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55">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AC04A008-D80A-458D-9A7C-2F976F62A7F4}" type="TxLink">
            <a:rPr lang="en-US" sz="1400" b="1" i="0" u="none" strike="noStrike">
              <a:solidFill>
                <a:srgbClr val="000000"/>
              </a:solidFill>
              <a:latin typeface="Calibri"/>
            </a:rPr>
            <a:pPr algn="ctr"/>
            <a:t>Erfüllung im Kompetenzbereich
Schreiben</a:t>
          </a:fld>
          <a:endParaRPr lang="de-DE" sz="1400" b="1"/>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1</cdr:x>
      <cdr:y>0.09861</cdr:y>
    </cdr:to>
    <cdr:sp macro="" textlink="Daten!$E$31">
      <cdr:nvSpPr>
        <cdr:cNvPr id="2" name="Textfeld 1"/>
        <cdr:cNvSpPr txBox="1"/>
      </cdr:nvSpPr>
      <cdr:spPr>
        <a:xfrm xmlns:a="http://schemas.openxmlformats.org/drawingml/2006/main">
          <a:off x="0" y="0"/>
          <a:ext cx="3931339" cy="26504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fld id="{77EDB87D-AA99-4C88-A940-21CA0A13602F}" type="TxLink">
            <a:rPr lang="en-US" sz="1400" b="1" i="0" u="none" strike="noStrike">
              <a:solidFill>
                <a:srgbClr val="000000"/>
              </a:solidFill>
              <a:latin typeface="Calibri"/>
            </a:rPr>
            <a:pPr algn="ctr"/>
            <a:t>Erfüllung im Teil B in den Anforderungsbereichen*</a:t>
          </a:fld>
          <a:endParaRPr lang="de-DE" sz="1400" b="1"/>
        </a:p>
      </cdr:txBody>
    </cdr:sp>
  </cdr:relSizeAnchor>
</c:userShapes>
</file>

<file path=xl/drawings/drawing3.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39">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CB9634F-D86E-42CA-A5CC-B8B7919F2C7A}" type="TxLink">
            <a:rPr lang="en-US" sz="1400" b="1" i="0" u="none" strike="noStrike">
              <a:solidFill>
                <a:srgbClr val="000000"/>
              </a:solidFill>
              <a:latin typeface="Calibri"/>
            </a:rPr>
            <a:pPr algn="ctr"/>
            <a:t>Erfüllung im Kompetenzbereich
Sprache und Sprachgebrauch reflektieren</a:t>
          </a:fld>
          <a:endParaRPr lang="de-DE" sz="1400" b="1"/>
        </a:p>
      </cdr:txBody>
    </cdr:sp>
  </cdr:relSizeAnchor>
</c:userShapes>
</file>

<file path=xl/drawings/drawing4.xml><?xml version="1.0" encoding="utf-8"?>
<c:userShapes xmlns:c="http://schemas.openxmlformats.org/drawingml/2006/chart">
  <cdr:relSizeAnchor xmlns:cdr="http://schemas.openxmlformats.org/drawingml/2006/chartDrawing">
    <cdr:from>
      <cdr:x>0.0223</cdr:x>
      <cdr:y>0</cdr:y>
    </cdr:from>
    <cdr:to>
      <cdr:x>0.9957</cdr:x>
      <cdr:y>0.1875</cdr:y>
    </cdr:to>
    <cdr:sp macro="" textlink="Daten!$E$47">
      <cdr:nvSpPr>
        <cdr:cNvPr id="2" name="Textfeld 1"/>
        <cdr:cNvSpPr txBox="1"/>
      </cdr:nvSpPr>
      <cdr:spPr>
        <a:xfrm xmlns:a="http://schemas.openxmlformats.org/drawingml/2006/main">
          <a:off x="100091" y="0"/>
          <a:ext cx="4369013" cy="5710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09EE200-0BA7-4D73-8157-E870E9BE71A3}" type="TxLink">
            <a:rPr lang="en-US" sz="1400" b="1" i="0" u="none" strike="noStrike">
              <a:solidFill>
                <a:srgbClr val="000000"/>
              </a:solidFill>
              <a:latin typeface="Calibri"/>
            </a:rPr>
            <a:pPr algn="ctr"/>
            <a:t>Erfüllung im Kompetenzbereich
Lesen – sich mit Texten und Medien auseinandersetzen</a:t>
          </a:fld>
          <a:endParaRPr lang="de-DE" sz="1400" b="1"/>
        </a:p>
      </cdr:txBody>
    </cdr:sp>
  </cdr:relSizeAnchor>
</c:userShapes>
</file>

<file path=xl/drawings/drawing5.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55">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AC04A008-D80A-458D-9A7C-2F976F62A7F4}" type="TxLink">
            <a:rPr lang="en-US" sz="1400" b="1" i="0" u="none" strike="noStrike">
              <a:solidFill>
                <a:srgbClr val="000000"/>
              </a:solidFill>
              <a:latin typeface="Calibri"/>
            </a:rPr>
            <a:pPr algn="ctr"/>
            <a:t>Erfüllung im Kompetenzbereich
Schreiben</a:t>
          </a:fld>
          <a:endParaRPr lang="de-DE"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12</xdr:col>
      <xdr:colOff>676275</xdr:colOff>
      <xdr:row>19</xdr:row>
      <xdr:rowOff>38100</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74544</xdr:colOff>
      <xdr:row>20</xdr:row>
      <xdr:rowOff>25264</xdr:rowOff>
    </xdr:from>
    <xdr:to>
      <xdr:col>5</xdr:col>
      <xdr:colOff>444361</xdr:colOff>
      <xdr:row>30</xdr:row>
      <xdr:rowOff>99392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16566</xdr:colOff>
      <xdr:row>49</xdr:row>
      <xdr:rowOff>157369</xdr:rowOff>
    </xdr:from>
    <xdr:to>
      <xdr:col>6</xdr:col>
      <xdr:colOff>230316</xdr:colOff>
      <xdr:row>65</xdr:row>
      <xdr:rowOff>157369</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347170</xdr:colOff>
      <xdr:row>33</xdr:row>
      <xdr:rowOff>6239</xdr:rowOff>
    </xdr:from>
    <xdr:to>
      <xdr:col>12</xdr:col>
      <xdr:colOff>694270</xdr:colOff>
      <xdr:row>49</xdr:row>
      <xdr:rowOff>3612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352753</xdr:colOff>
      <xdr:row>49</xdr:row>
      <xdr:rowOff>149403</xdr:rowOff>
    </xdr:from>
    <xdr:to>
      <xdr:col>12</xdr:col>
      <xdr:colOff>694597</xdr:colOff>
      <xdr:row>65</xdr:row>
      <xdr:rowOff>149403</xdr:rowOff>
    </xdr:to>
    <xdr:graphicFrame macro="">
      <xdr:nvGraphicFramePr>
        <xdr:cNvPr id="6"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1</cdr:x>
      <cdr:y>0.09861</cdr:y>
    </cdr:to>
    <cdr:sp macro="" textlink="Daten!$E$31">
      <cdr:nvSpPr>
        <cdr:cNvPr id="2" name="Textfeld 1"/>
        <cdr:cNvSpPr txBox="1"/>
      </cdr:nvSpPr>
      <cdr:spPr>
        <a:xfrm xmlns:a="http://schemas.openxmlformats.org/drawingml/2006/main">
          <a:off x="0" y="0"/>
          <a:ext cx="3931339" cy="26504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fld id="{77EDB87D-AA99-4C88-A940-21CA0A13602F}" type="TxLink">
            <a:rPr lang="en-US" sz="1400" b="1" i="0" u="none" strike="noStrike">
              <a:solidFill>
                <a:srgbClr val="000000"/>
              </a:solidFill>
              <a:latin typeface="Calibri"/>
            </a:rPr>
            <a:pPr algn="ctr"/>
            <a:t>Erfüllung im Teil B in den Anforderungsbereichen*</a:t>
          </a:fld>
          <a:endParaRPr lang="de-DE" sz="1400" b="1"/>
        </a:p>
      </cdr:txBody>
    </cdr:sp>
  </cdr:relSizeAnchor>
</c:userShapes>
</file>

<file path=xl/drawings/drawing8.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39">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CB9634F-D86E-42CA-A5CC-B8B7919F2C7A}" type="TxLink">
            <a:rPr lang="en-US" sz="1400" b="1" i="0" u="none" strike="noStrike">
              <a:solidFill>
                <a:srgbClr val="000000"/>
              </a:solidFill>
              <a:latin typeface="Calibri"/>
            </a:rPr>
            <a:pPr algn="ctr"/>
            <a:t>Erfüllung im Kompetenzbereich
Sprache und Sprachgebrauch reflektieren</a:t>
          </a:fld>
          <a:endParaRPr lang="de-DE" sz="1400" b="1"/>
        </a:p>
      </cdr:txBody>
    </cdr:sp>
  </cdr:relSizeAnchor>
</c:userShapes>
</file>

<file path=xl/drawings/drawing9.xml><?xml version="1.0" encoding="utf-8"?>
<c:userShapes xmlns:c="http://schemas.openxmlformats.org/drawingml/2006/chart">
  <cdr:relSizeAnchor xmlns:cdr="http://schemas.openxmlformats.org/drawingml/2006/chartDrawing">
    <cdr:from>
      <cdr:x>0.0223</cdr:x>
      <cdr:y>0</cdr:y>
    </cdr:from>
    <cdr:to>
      <cdr:x>0.9957</cdr:x>
      <cdr:y>0.1875</cdr:y>
    </cdr:to>
    <cdr:sp macro="" textlink="Daten!$E$47">
      <cdr:nvSpPr>
        <cdr:cNvPr id="2" name="Textfeld 1"/>
        <cdr:cNvSpPr txBox="1"/>
      </cdr:nvSpPr>
      <cdr:spPr>
        <a:xfrm xmlns:a="http://schemas.openxmlformats.org/drawingml/2006/main">
          <a:off x="100091" y="0"/>
          <a:ext cx="4369013" cy="5710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09EE200-0BA7-4D73-8157-E870E9BE71A3}" type="TxLink">
            <a:rPr lang="en-US" sz="1400" b="1" i="0" u="none" strike="noStrike">
              <a:solidFill>
                <a:srgbClr val="000000"/>
              </a:solidFill>
              <a:latin typeface="Calibri"/>
            </a:rPr>
            <a:pPr algn="ctr"/>
            <a:t>Erfüllung im Kompetenzbereich
Lesen – sich mit Texten und Medien auseinandersetzen</a:t>
          </a:fld>
          <a:endParaRPr lang="de-DE" sz="1400" b="1"/>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C000"/>
    <pageSetUpPr fitToPage="1"/>
  </sheetPr>
  <dimension ref="A1:AB45"/>
  <sheetViews>
    <sheetView showGridLines="0" zoomScaleNormal="100" workbookViewId="0">
      <selection activeCell="B10" sqref="B10"/>
    </sheetView>
  </sheetViews>
  <sheetFormatPr baseColWidth="10" defaultRowHeight="15" x14ac:dyDescent="0.25"/>
  <cols>
    <col min="1" max="1" width="3.5703125" style="11" customWidth="1"/>
    <col min="2" max="2" width="19.140625" style="11" customWidth="1"/>
    <col min="3" max="27" width="4.85546875" style="11" customWidth="1"/>
    <col min="28" max="28" width="2.140625" style="11" customWidth="1"/>
    <col min="29" max="88" width="4.140625" style="11" customWidth="1"/>
    <col min="89" max="16384" width="11.42578125" style="11"/>
  </cols>
  <sheetData>
    <row r="1" spans="1:28" ht="18.75" x14ac:dyDescent="0.3">
      <c r="A1" s="7" t="s">
        <v>230</v>
      </c>
      <c r="B1" s="7"/>
      <c r="C1" s="7"/>
      <c r="D1" s="7"/>
      <c r="E1" s="7"/>
      <c r="F1" s="7"/>
      <c r="G1" s="7"/>
      <c r="H1" s="7"/>
      <c r="I1" s="7"/>
      <c r="J1" s="7"/>
      <c r="K1" s="7"/>
      <c r="L1" s="7"/>
      <c r="M1" s="7"/>
      <c r="N1" s="7"/>
      <c r="O1" s="7"/>
      <c r="W1" s="232" t="s">
        <v>3</v>
      </c>
      <c r="X1" s="232"/>
      <c r="Y1" s="232"/>
    </row>
    <row r="2" spans="1:28" ht="15.75" thickBot="1" x14ac:dyDescent="0.3">
      <c r="A2" s="8" t="s">
        <v>18</v>
      </c>
      <c r="W2" s="96" t="s">
        <v>4</v>
      </c>
      <c r="X2" s="97" t="s">
        <v>5</v>
      </c>
      <c r="Y2" s="98" t="s">
        <v>6</v>
      </c>
    </row>
    <row r="3" spans="1:28" ht="17.25" thickTop="1" thickBot="1" x14ac:dyDescent="0.3">
      <c r="D3" s="241" t="s">
        <v>13</v>
      </c>
      <c r="E3" s="242"/>
      <c r="F3" s="239"/>
      <c r="G3" s="240"/>
      <c r="L3" s="99" t="s">
        <v>14</v>
      </c>
      <c r="M3" s="100" t="str">
        <f>IF(COUNT(AA10:AA39)=0,"",COUNT(AA10:AA39))</f>
        <v/>
      </c>
    </row>
    <row r="4" spans="1:28" ht="5.25" customHeight="1" thickTop="1" thickBot="1" x14ac:dyDescent="0.3">
      <c r="D4" s="130"/>
      <c r="E4" s="130"/>
      <c r="F4" s="130"/>
      <c r="G4" s="130"/>
      <c r="H4" s="130"/>
      <c r="I4" s="130"/>
      <c r="J4" s="130"/>
      <c r="K4" s="130"/>
      <c r="L4" s="130"/>
      <c r="M4" s="130"/>
      <c r="N4" s="130"/>
      <c r="O4" s="130"/>
      <c r="P4" s="130"/>
      <c r="Q4" s="130"/>
      <c r="R4" s="130"/>
      <c r="S4" s="130"/>
      <c r="T4" s="130"/>
      <c r="U4" s="130"/>
      <c r="V4" s="130"/>
      <c r="W4" s="130"/>
      <c r="X4" s="130"/>
      <c r="Y4" s="130"/>
    </row>
    <row r="5" spans="1:28" ht="16.5" customHeight="1" thickBot="1" x14ac:dyDescent="0.3">
      <c r="D5" s="255" t="s">
        <v>81</v>
      </c>
      <c r="E5" s="244" t="s">
        <v>80</v>
      </c>
      <c r="F5" s="245"/>
      <c r="G5" s="245"/>
      <c r="H5" s="245"/>
      <c r="I5" s="245"/>
      <c r="J5" s="245"/>
      <c r="K5" s="245"/>
      <c r="L5" s="245"/>
      <c r="M5" s="245"/>
      <c r="N5" s="245"/>
      <c r="O5" s="245"/>
      <c r="P5" s="245"/>
      <c r="Q5" s="245"/>
      <c r="R5" s="245"/>
      <c r="S5" s="245"/>
      <c r="T5" s="245"/>
      <c r="U5" s="245"/>
      <c r="V5" s="245"/>
      <c r="W5" s="245"/>
      <c r="X5" s="245"/>
      <c r="Y5" s="246"/>
      <c r="Z5" s="137"/>
      <c r="AA5" s="101"/>
    </row>
    <row r="6" spans="1:28" x14ac:dyDescent="0.25">
      <c r="D6" s="256"/>
      <c r="E6" s="151" t="s">
        <v>207</v>
      </c>
      <c r="F6" s="152" t="s">
        <v>87</v>
      </c>
      <c r="G6" s="153" t="s">
        <v>87</v>
      </c>
      <c r="H6" s="153" t="s">
        <v>88</v>
      </c>
      <c r="I6" s="153" t="s">
        <v>208</v>
      </c>
      <c r="J6" s="153" t="s">
        <v>89</v>
      </c>
      <c r="K6" s="154" t="s">
        <v>89</v>
      </c>
      <c r="L6" s="156" t="s">
        <v>90</v>
      </c>
      <c r="M6" s="157" t="s">
        <v>209</v>
      </c>
      <c r="N6" s="158" t="s">
        <v>209</v>
      </c>
      <c r="O6" s="159" t="s">
        <v>209</v>
      </c>
      <c r="P6" s="160" t="s">
        <v>91</v>
      </c>
      <c r="Q6" s="161" t="s">
        <v>92</v>
      </c>
      <c r="R6" s="162" t="s">
        <v>93</v>
      </c>
      <c r="S6" s="160" t="s">
        <v>210</v>
      </c>
      <c r="T6" s="154" t="s">
        <v>210</v>
      </c>
      <c r="U6" s="163" t="s">
        <v>211</v>
      </c>
      <c r="V6" s="155" t="s">
        <v>94</v>
      </c>
      <c r="W6" s="152" t="s">
        <v>95</v>
      </c>
      <c r="X6" s="153" t="s">
        <v>96</v>
      </c>
      <c r="Y6" s="154" t="s">
        <v>97</v>
      </c>
      <c r="Z6" s="247" t="s">
        <v>99</v>
      </c>
      <c r="AA6" s="249" t="s">
        <v>2</v>
      </c>
    </row>
    <row r="7" spans="1:28" ht="69" customHeight="1" x14ac:dyDescent="0.25">
      <c r="A7" s="235" t="str">
        <f>IF(COUNTBLANK($C$10:$C$39)&gt;COUNTBLANK($AA$10:$AA$39),"Es ist nicht zu jeder ZKA-Note eine Halbjaresnote eingertagen.","")</f>
        <v/>
      </c>
      <c r="B7" s="235"/>
      <c r="C7" s="236"/>
      <c r="D7" s="102" t="s">
        <v>82</v>
      </c>
      <c r="E7" s="103" t="s">
        <v>83</v>
      </c>
      <c r="F7" s="142" t="s">
        <v>218</v>
      </c>
      <c r="G7" s="138" t="s">
        <v>84</v>
      </c>
      <c r="H7" s="138" t="s">
        <v>176</v>
      </c>
      <c r="I7" s="138" t="s">
        <v>84</v>
      </c>
      <c r="J7" s="138" t="s">
        <v>217</v>
      </c>
      <c r="K7" s="104" t="s">
        <v>84</v>
      </c>
      <c r="L7" s="146" t="s">
        <v>177</v>
      </c>
      <c r="M7" s="142" t="s">
        <v>178</v>
      </c>
      <c r="N7" s="138" t="s">
        <v>179</v>
      </c>
      <c r="O7" s="104" t="s">
        <v>216</v>
      </c>
      <c r="P7" s="142" t="s">
        <v>98</v>
      </c>
      <c r="Q7" s="138" t="s">
        <v>98</v>
      </c>
      <c r="R7" s="104" t="s">
        <v>98</v>
      </c>
      <c r="S7" s="142" t="s">
        <v>180</v>
      </c>
      <c r="T7" s="104" t="s">
        <v>181</v>
      </c>
      <c r="U7" s="150" t="s">
        <v>215</v>
      </c>
      <c r="V7" s="150" t="s">
        <v>182</v>
      </c>
      <c r="W7" s="142" t="s">
        <v>85</v>
      </c>
      <c r="X7" s="138" t="s">
        <v>183</v>
      </c>
      <c r="Y7" s="139" t="s">
        <v>86</v>
      </c>
      <c r="Z7" s="247"/>
      <c r="AA7" s="249"/>
    </row>
    <row r="8" spans="1:28" s="105" customFormat="1" ht="12.95" customHeight="1" thickBot="1" x14ac:dyDescent="0.25">
      <c r="A8" s="236"/>
      <c r="B8" s="236"/>
      <c r="C8" s="236"/>
      <c r="D8" s="252" t="s">
        <v>9</v>
      </c>
      <c r="E8" s="253"/>
      <c r="F8" s="253"/>
      <c r="G8" s="253"/>
      <c r="H8" s="253"/>
      <c r="I8" s="253"/>
      <c r="J8" s="253"/>
      <c r="K8" s="253"/>
      <c r="L8" s="253"/>
      <c r="M8" s="253"/>
      <c r="N8" s="253"/>
      <c r="O8" s="253"/>
      <c r="P8" s="253"/>
      <c r="Q8" s="253"/>
      <c r="R8" s="253"/>
      <c r="S8" s="253"/>
      <c r="T8" s="253"/>
      <c r="U8" s="253"/>
      <c r="V8" s="253"/>
      <c r="W8" s="253"/>
      <c r="X8" s="253"/>
      <c r="Y8" s="254"/>
      <c r="Z8" s="248"/>
      <c r="AA8" s="249"/>
    </row>
    <row r="9" spans="1:28" ht="15" customHeight="1" thickBot="1" x14ac:dyDescent="0.3">
      <c r="A9" s="106" t="s">
        <v>7</v>
      </c>
      <c r="B9" s="107" t="s">
        <v>8</v>
      </c>
      <c r="C9" s="108" t="s">
        <v>10</v>
      </c>
      <c r="D9" s="109">
        <v>10</v>
      </c>
      <c r="E9" s="110">
        <v>1</v>
      </c>
      <c r="F9" s="143">
        <v>2</v>
      </c>
      <c r="G9" s="134">
        <v>1</v>
      </c>
      <c r="H9" s="134">
        <v>1</v>
      </c>
      <c r="I9" s="134">
        <v>1</v>
      </c>
      <c r="J9" s="134">
        <v>2</v>
      </c>
      <c r="K9" s="110">
        <v>1</v>
      </c>
      <c r="L9" s="147">
        <v>5</v>
      </c>
      <c r="M9" s="143">
        <v>4</v>
      </c>
      <c r="N9" s="134">
        <v>2</v>
      </c>
      <c r="O9" s="110">
        <v>1</v>
      </c>
      <c r="P9" s="143">
        <v>1</v>
      </c>
      <c r="Q9" s="134">
        <v>1</v>
      </c>
      <c r="R9" s="110">
        <v>1</v>
      </c>
      <c r="S9" s="143">
        <v>3</v>
      </c>
      <c r="T9" s="110">
        <v>6</v>
      </c>
      <c r="U9" s="147">
        <v>7</v>
      </c>
      <c r="V9" s="147">
        <v>2</v>
      </c>
      <c r="W9" s="143">
        <v>12</v>
      </c>
      <c r="X9" s="134">
        <v>3</v>
      </c>
      <c r="Y9" s="134">
        <v>5</v>
      </c>
      <c r="Z9" s="135">
        <f>SUM(D9:Y9)</f>
        <v>72</v>
      </c>
      <c r="AA9" s="111"/>
      <c r="AB9" s="112"/>
    </row>
    <row r="10" spans="1:28" ht="12.95" customHeight="1" thickTop="1" x14ac:dyDescent="0.25">
      <c r="A10" s="188">
        <v>1</v>
      </c>
      <c r="B10" s="189"/>
      <c r="C10" s="190"/>
      <c r="D10" s="191"/>
      <c r="E10" s="192"/>
      <c r="F10" s="193"/>
      <c r="G10" s="194"/>
      <c r="H10" s="194"/>
      <c r="I10" s="194"/>
      <c r="J10" s="194"/>
      <c r="K10" s="195"/>
      <c r="L10" s="192"/>
      <c r="M10" s="193"/>
      <c r="N10" s="194"/>
      <c r="O10" s="195"/>
      <c r="P10" s="193"/>
      <c r="Q10" s="194"/>
      <c r="R10" s="195"/>
      <c r="S10" s="193"/>
      <c r="T10" s="195"/>
      <c r="U10" s="192"/>
      <c r="V10" s="192"/>
      <c r="W10" s="193"/>
      <c r="X10" s="194"/>
      <c r="Y10" s="196"/>
      <c r="Z10" s="136" t="str">
        <f>IF(COUNTBLANK(D10:Y10)=22,"",SUM(D10:Y10))</f>
        <v/>
      </c>
      <c r="AA10" s="114" t="str">
        <f>IF(ISERROR(VLOOKUP(Z10,Daten!$C$8:$D$13,2,1)),"",VLOOKUP(Z10,Daten!$C$8:$D$13,2,1))</f>
        <v/>
      </c>
    </row>
    <row r="11" spans="1:28" ht="12.95" customHeight="1" x14ac:dyDescent="0.25">
      <c r="A11" s="197">
        <v>2</v>
      </c>
      <c r="B11" s="198"/>
      <c r="C11" s="199"/>
      <c r="D11" s="200"/>
      <c r="E11" s="201"/>
      <c r="F11" s="202"/>
      <c r="G11" s="203"/>
      <c r="H11" s="203"/>
      <c r="I11" s="203"/>
      <c r="J11" s="203"/>
      <c r="K11" s="204"/>
      <c r="L11" s="201"/>
      <c r="M11" s="202"/>
      <c r="N11" s="203"/>
      <c r="O11" s="204"/>
      <c r="P11" s="202"/>
      <c r="Q11" s="203"/>
      <c r="R11" s="204"/>
      <c r="S11" s="202"/>
      <c r="T11" s="204"/>
      <c r="U11" s="201"/>
      <c r="V11" s="201"/>
      <c r="W11" s="202"/>
      <c r="X11" s="203"/>
      <c r="Y11" s="205"/>
      <c r="Z11" s="113" t="str">
        <f t="shared" ref="Z11:Z39" si="0">IF(COUNTBLANK(D11:Y11)=22,"",SUM(D11:Y11))</f>
        <v/>
      </c>
      <c r="AA11" s="114" t="str">
        <f>IF(ISERROR(VLOOKUP(Z11,Daten!$C$8:$D$13,2,1)),"",VLOOKUP(Z11,Daten!$C$8:$D$13,2,1))</f>
        <v/>
      </c>
    </row>
    <row r="12" spans="1:28" ht="12.95" customHeight="1" x14ac:dyDescent="0.25">
      <c r="A12" s="197">
        <v>3</v>
      </c>
      <c r="B12" s="198"/>
      <c r="C12" s="199"/>
      <c r="D12" s="200"/>
      <c r="E12" s="201"/>
      <c r="F12" s="202"/>
      <c r="G12" s="203"/>
      <c r="H12" s="203"/>
      <c r="I12" s="203"/>
      <c r="J12" s="203"/>
      <c r="K12" s="204"/>
      <c r="L12" s="201"/>
      <c r="M12" s="202"/>
      <c r="N12" s="203"/>
      <c r="O12" s="204"/>
      <c r="P12" s="202"/>
      <c r="Q12" s="203"/>
      <c r="R12" s="204"/>
      <c r="S12" s="202"/>
      <c r="T12" s="204"/>
      <c r="U12" s="201"/>
      <c r="V12" s="201"/>
      <c r="W12" s="202"/>
      <c r="X12" s="203"/>
      <c r="Y12" s="205"/>
      <c r="Z12" s="113" t="str">
        <f t="shared" si="0"/>
        <v/>
      </c>
      <c r="AA12" s="115" t="str">
        <f>IF(ISERROR(VLOOKUP(Z12,Daten!$C$8:$D$13,2,1)),"",VLOOKUP(Z12,Daten!$C$8:$D$13,2,1))</f>
        <v/>
      </c>
    </row>
    <row r="13" spans="1:28" ht="12.95" customHeight="1" x14ac:dyDescent="0.25">
      <c r="A13" s="197">
        <v>4</v>
      </c>
      <c r="B13" s="198"/>
      <c r="C13" s="199"/>
      <c r="D13" s="200"/>
      <c r="E13" s="201"/>
      <c r="F13" s="202"/>
      <c r="G13" s="203"/>
      <c r="H13" s="203"/>
      <c r="I13" s="203"/>
      <c r="J13" s="203"/>
      <c r="K13" s="204"/>
      <c r="L13" s="201"/>
      <c r="M13" s="202"/>
      <c r="N13" s="203"/>
      <c r="O13" s="204"/>
      <c r="P13" s="202"/>
      <c r="Q13" s="203"/>
      <c r="R13" s="204"/>
      <c r="S13" s="202"/>
      <c r="T13" s="204"/>
      <c r="U13" s="201"/>
      <c r="V13" s="201"/>
      <c r="W13" s="202"/>
      <c r="X13" s="203"/>
      <c r="Y13" s="205"/>
      <c r="Z13" s="113" t="str">
        <f t="shared" si="0"/>
        <v/>
      </c>
      <c r="AA13" s="115" t="str">
        <f>IF(ISERROR(VLOOKUP(Z13,Daten!$C$8:$D$13,2,1)),"",VLOOKUP(Z13,Daten!$C$8:$D$13,2,1))</f>
        <v/>
      </c>
    </row>
    <row r="14" spans="1:28" ht="12.95" customHeight="1" x14ac:dyDescent="0.25">
      <c r="A14" s="206">
        <v>5</v>
      </c>
      <c r="B14" s="207"/>
      <c r="C14" s="208"/>
      <c r="D14" s="209"/>
      <c r="E14" s="210"/>
      <c r="F14" s="211"/>
      <c r="G14" s="212"/>
      <c r="H14" s="212"/>
      <c r="I14" s="212"/>
      <c r="J14" s="212"/>
      <c r="K14" s="213"/>
      <c r="L14" s="210"/>
      <c r="M14" s="211"/>
      <c r="N14" s="212"/>
      <c r="O14" s="213"/>
      <c r="P14" s="211"/>
      <c r="Q14" s="212"/>
      <c r="R14" s="213"/>
      <c r="S14" s="211"/>
      <c r="T14" s="213"/>
      <c r="U14" s="210"/>
      <c r="V14" s="210"/>
      <c r="W14" s="211"/>
      <c r="X14" s="212"/>
      <c r="Y14" s="214"/>
      <c r="Z14" s="116" t="str">
        <f t="shared" si="0"/>
        <v/>
      </c>
      <c r="AA14" s="117" t="str">
        <f>IF(ISERROR(VLOOKUP(Z14,Daten!$C$8:$D$13,2,1)),"",VLOOKUP(Z14,Daten!$C$8:$D$13,2,1))</f>
        <v/>
      </c>
    </row>
    <row r="15" spans="1:28" ht="12.95" customHeight="1" x14ac:dyDescent="0.25">
      <c r="A15" s="188">
        <v>6</v>
      </c>
      <c r="B15" s="215"/>
      <c r="C15" s="216"/>
      <c r="D15" s="217"/>
      <c r="E15" s="218"/>
      <c r="F15" s="219"/>
      <c r="G15" s="220"/>
      <c r="H15" s="220"/>
      <c r="I15" s="220"/>
      <c r="J15" s="220"/>
      <c r="K15" s="221"/>
      <c r="L15" s="218"/>
      <c r="M15" s="219"/>
      <c r="N15" s="220"/>
      <c r="O15" s="221"/>
      <c r="P15" s="219"/>
      <c r="Q15" s="220"/>
      <c r="R15" s="221"/>
      <c r="S15" s="219"/>
      <c r="T15" s="221"/>
      <c r="U15" s="218"/>
      <c r="V15" s="218"/>
      <c r="W15" s="219"/>
      <c r="X15" s="220"/>
      <c r="Y15" s="222"/>
      <c r="Z15" s="113" t="str">
        <f t="shared" si="0"/>
        <v/>
      </c>
      <c r="AA15" s="114" t="str">
        <f>IF(ISERROR(VLOOKUP(Z15,Daten!$C$8:$D$13,2,1)),"",VLOOKUP(Z15,Daten!$C$8:$D$13,2,1))</f>
        <v/>
      </c>
    </row>
    <row r="16" spans="1:28" ht="12.95" customHeight="1" x14ac:dyDescent="0.25">
      <c r="A16" s="197">
        <v>7</v>
      </c>
      <c r="B16" s="198"/>
      <c r="C16" s="199"/>
      <c r="D16" s="200"/>
      <c r="E16" s="201"/>
      <c r="F16" s="202"/>
      <c r="G16" s="203"/>
      <c r="H16" s="203"/>
      <c r="I16" s="203"/>
      <c r="J16" s="203"/>
      <c r="K16" s="204"/>
      <c r="L16" s="201"/>
      <c r="M16" s="202"/>
      <c r="N16" s="203"/>
      <c r="O16" s="204"/>
      <c r="P16" s="202"/>
      <c r="Q16" s="203"/>
      <c r="R16" s="204"/>
      <c r="S16" s="202"/>
      <c r="T16" s="204"/>
      <c r="U16" s="201"/>
      <c r="V16" s="201"/>
      <c r="W16" s="202"/>
      <c r="X16" s="203"/>
      <c r="Y16" s="205"/>
      <c r="Z16" s="113" t="str">
        <f t="shared" si="0"/>
        <v/>
      </c>
      <c r="AA16" s="115" t="str">
        <f>IF(ISERROR(VLOOKUP(Z16,Daten!$C$8:$D$13,2,1)),"",VLOOKUP(Z16,Daten!$C$8:$D$13,2,1))</f>
        <v/>
      </c>
    </row>
    <row r="17" spans="1:27" ht="12.95" customHeight="1" x14ac:dyDescent="0.25">
      <c r="A17" s="197">
        <v>8</v>
      </c>
      <c r="B17" s="198"/>
      <c r="C17" s="199"/>
      <c r="D17" s="200"/>
      <c r="E17" s="201"/>
      <c r="F17" s="202"/>
      <c r="G17" s="203"/>
      <c r="H17" s="203"/>
      <c r="I17" s="203"/>
      <c r="J17" s="203"/>
      <c r="K17" s="204"/>
      <c r="L17" s="201"/>
      <c r="M17" s="202"/>
      <c r="N17" s="203"/>
      <c r="O17" s="204"/>
      <c r="P17" s="202"/>
      <c r="Q17" s="203"/>
      <c r="R17" s="204"/>
      <c r="S17" s="202"/>
      <c r="T17" s="204"/>
      <c r="U17" s="201"/>
      <c r="V17" s="201"/>
      <c r="W17" s="202"/>
      <c r="X17" s="203"/>
      <c r="Y17" s="205"/>
      <c r="Z17" s="113" t="str">
        <f t="shared" si="0"/>
        <v/>
      </c>
      <c r="AA17" s="115" t="str">
        <f>IF(ISERROR(VLOOKUP(Z17,Daten!$C$8:$D$13,2,1)),"",VLOOKUP(Z17,Daten!$C$8:$D$13,2,1))</f>
        <v/>
      </c>
    </row>
    <row r="18" spans="1:27" ht="12.95" customHeight="1" x14ac:dyDescent="0.25">
      <c r="A18" s="197">
        <v>9</v>
      </c>
      <c r="B18" s="198"/>
      <c r="C18" s="199"/>
      <c r="D18" s="200"/>
      <c r="E18" s="201"/>
      <c r="F18" s="202"/>
      <c r="G18" s="203"/>
      <c r="H18" s="203"/>
      <c r="I18" s="203"/>
      <c r="J18" s="203"/>
      <c r="K18" s="204"/>
      <c r="L18" s="201"/>
      <c r="M18" s="202"/>
      <c r="N18" s="203"/>
      <c r="O18" s="204"/>
      <c r="P18" s="202"/>
      <c r="Q18" s="203"/>
      <c r="R18" s="204"/>
      <c r="S18" s="202"/>
      <c r="T18" s="204"/>
      <c r="U18" s="201"/>
      <c r="V18" s="201"/>
      <c r="W18" s="202"/>
      <c r="X18" s="203"/>
      <c r="Y18" s="205"/>
      <c r="Z18" s="113" t="str">
        <f t="shared" si="0"/>
        <v/>
      </c>
      <c r="AA18" s="115" t="str">
        <f>IF(ISERROR(VLOOKUP(Z18,Daten!$C$8:$D$13,2,1)),"",VLOOKUP(Z18,Daten!$C$8:$D$13,2,1))</f>
        <v/>
      </c>
    </row>
    <row r="19" spans="1:27" ht="12.95" customHeight="1" x14ac:dyDescent="0.25">
      <c r="A19" s="206">
        <v>10</v>
      </c>
      <c r="B19" s="207"/>
      <c r="C19" s="208"/>
      <c r="D19" s="209"/>
      <c r="E19" s="210"/>
      <c r="F19" s="211"/>
      <c r="G19" s="212"/>
      <c r="H19" s="212"/>
      <c r="I19" s="212"/>
      <c r="J19" s="212"/>
      <c r="K19" s="213"/>
      <c r="L19" s="210"/>
      <c r="M19" s="211"/>
      <c r="N19" s="212"/>
      <c r="O19" s="213"/>
      <c r="P19" s="211"/>
      <c r="Q19" s="212"/>
      <c r="R19" s="213"/>
      <c r="S19" s="211"/>
      <c r="T19" s="213"/>
      <c r="U19" s="210"/>
      <c r="V19" s="210"/>
      <c r="W19" s="211"/>
      <c r="X19" s="212"/>
      <c r="Y19" s="214"/>
      <c r="Z19" s="116" t="str">
        <f t="shared" si="0"/>
        <v/>
      </c>
      <c r="AA19" s="117" t="str">
        <f>IF(ISERROR(VLOOKUP(Z19,Daten!$C$8:$D$13,2,1)),"",VLOOKUP(Z19,Daten!$C$8:$D$13,2,1))</f>
        <v/>
      </c>
    </row>
    <row r="20" spans="1:27" ht="12.95" customHeight="1" x14ac:dyDescent="0.25">
      <c r="A20" s="188">
        <v>11</v>
      </c>
      <c r="B20" s="215"/>
      <c r="C20" s="216"/>
      <c r="D20" s="217"/>
      <c r="E20" s="218"/>
      <c r="F20" s="219"/>
      <c r="G20" s="220"/>
      <c r="H20" s="220"/>
      <c r="I20" s="220"/>
      <c r="J20" s="220"/>
      <c r="K20" s="221"/>
      <c r="L20" s="218"/>
      <c r="M20" s="219"/>
      <c r="N20" s="220"/>
      <c r="O20" s="221"/>
      <c r="P20" s="219"/>
      <c r="Q20" s="220"/>
      <c r="R20" s="221"/>
      <c r="S20" s="219"/>
      <c r="T20" s="221"/>
      <c r="U20" s="218"/>
      <c r="V20" s="218"/>
      <c r="W20" s="219"/>
      <c r="X20" s="220"/>
      <c r="Y20" s="222"/>
      <c r="Z20" s="113" t="str">
        <f t="shared" si="0"/>
        <v/>
      </c>
      <c r="AA20" s="114" t="str">
        <f>IF(ISERROR(VLOOKUP(Z20,Daten!$C$8:$D$13,2,1)),"",VLOOKUP(Z20,Daten!$C$8:$D$13,2,1))</f>
        <v/>
      </c>
    </row>
    <row r="21" spans="1:27" ht="12.95" customHeight="1" x14ac:dyDescent="0.25">
      <c r="A21" s="197">
        <v>12</v>
      </c>
      <c r="B21" s="198"/>
      <c r="C21" s="199"/>
      <c r="D21" s="200"/>
      <c r="E21" s="201"/>
      <c r="F21" s="202"/>
      <c r="G21" s="203"/>
      <c r="H21" s="203"/>
      <c r="I21" s="203"/>
      <c r="J21" s="203"/>
      <c r="K21" s="204"/>
      <c r="L21" s="201"/>
      <c r="M21" s="202"/>
      <c r="N21" s="203"/>
      <c r="O21" s="204"/>
      <c r="P21" s="202"/>
      <c r="Q21" s="203"/>
      <c r="R21" s="204"/>
      <c r="S21" s="202"/>
      <c r="T21" s="204"/>
      <c r="U21" s="201"/>
      <c r="V21" s="201"/>
      <c r="W21" s="202"/>
      <c r="X21" s="203"/>
      <c r="Y21" s="205"/>
      <c r="Z21" s="113" t="str">
        <f t="shared" si="0"/>
        <v/>
      </c>
      <c r="AA21" s="115" t="str">
        <f>IF(ISERROR(VLOOKUP(Z21,Daten!$C$8:$D$13,2,1)),"",VLOOKUP(Z21,Daten!$C$8:$D$13,2,1))</f>
        <v/>
      </c>
    </row>
    <row r="22" spans="1:27" ht="12.95" customHeight="1" x14ac:dyDescent="0.25">
      <c r="A22" s="197">
        <v>13</v>
      </c>
      <c r="B22" s="198"/>
      <c r="C22" s="199"/>
      <c r="D22" s="200"/>
      <c r="E22" s="201"/>
      <c r="F22" s="202"/>
      <c r="G22" s="203"/>
      <c r="H22" s="203"/>
      <c r="I22" s="203"/>
      <c r="J22" s="203"/>
      <c r="K22" s="204"/>
      <c r="L22" s="201"/>
      <c r="M22" s="202"/>
      <c r="N22" s="203"/>
      <c r="O22" s="204"/>
      <c r="P22" s="202"/>
      <c r="Q22" s="203"/>
      <c r="R22" s="204"/>
      <c r="S22" s="202"/>
      <c r="T22" s="204"/>
      <c r="U22" s="201"/>
      <c r="V22" s="201"/>
      <c r="W22" s="202"/>
      <c r="X22" s="203"/>
      <c r="Y22" s="205"/>
      <c r="Z22" s="113" t="str">
        <f t="shared" si="0"/>
        <v/>
      </c>
      <c r="AA22" s="115" t="str">
        <f>IF(ISERROR(VLOOKUP(Z22,Daten!$C$8:$D$13,2,1)),"",VLOOKUP(Z22,Daten!$C$8:$D$13,2,1))</f>
        <v/>
      </c>
    </row>
    <row r="23" spans="1:27" ht="12.95" customHeight="1" x14ac:dyDescent="0.25">
      <c r="A23" s="197">
        <v>14</v>
      </c>
      <c r="B23" s="198"/>
      <c r="C23" s="199"/>
      <c r="D23" s="200"/>
      <c r="E23" s="201"/>
      <c r="F23" s="202"/>
      <c r="G23" s="203"/>
      <c r="H23" s="203"/>
      <c r="I23" s="203"/>
      <c r="J23" s="203"/>
      <c r="K23" s="204"/>
      <c r="L23" s="201"/>
      <c r="M23" s="202"/>
      <c r="N23" s="203"/>
      <c r="O23" s="204"/>
      <c r="P23" s="202"/>
      <c r="Q23" s="203"/>
      <c r="R23" s="204"/>
      <c r="S23" s="202"/>
      <c r="T23" s="204"/>
      <c r="U23" s="201"/>
      <c r="V23" s="201"/>
      <c r="W23" s="202"/>
      <c r="X23" s="203"/>
      <c r="Y23" s="205"/>
      <c r="Z23" s="113" t="str">
        <f t="shared" si="0"/>
        <v/>
      </c>
      <c r="AA23" s="115" t="str">
        <f>IF(ISERROR(VLOOKUP(Z23,Daten!$C$8:$D$13,2,1)),"",VLOOKUP(Z23,Daten!$C$8:$D$13,2,1))</f>
        <v/>
      </c>
    </row>
    <row r="24" spans="1:27" ht="12.95" customHeight="1" x14ac:dyDescent="0.25">
      <c r="A24" s="206">
        <v>15</v>
      </c>
      <c r="B24" s="207"/>
      <c r="C24" s="208"/>
      <c r="D24" s="209"/>
      <c r="E24" s="210"/>
      <c r="F24" s="211"/>
      <c r="G24" s="212"/>
      <c r="H24" s="212"/>
      <c r="I24" s="212"/>
      <c r="J24" s="212"/>
      <c r="K24" s="213"/>
      <c r="L24" s="210"/>
      <c r="M24" s="211"/>
      <c r="N24" s="212"/>
      <c r="O24" s="213"/>
      <c r="P24" s="211"/>
      <c r="Q24" s="212"/>
      <c r="R24" s="213"/>
      <c r="S24" s="211"/>
      <c r="T24" s="213"/>
      <c r="U24" s="210"/>
      <c r="V24" s="210"/>
      <c r="W24" s="211"/>
      <c r="X24" s="212"/>
      <c r="Y24" s="214"/>
      <c r="Z24" s="116" t="str">
        <f t="shared" si="0"/>
        <v/>
      </c>
      <c r="AA24" s="117" t="str">
        <f>IF(ISERROR(VLOOKUP(Z24,Daten!$C$8:$D$13,2,1)),"",VLOOKUP(Z24,Daten!$C$8:$D$13,2,1))</f>
        <v/>
      </c>
    </row>
    <row r="25" spans="1:27" ht="12.95" customHeight="1" x14ac:dyDescent="0.25">
      <c r="A25" s="188">
        <v>16</v>
      </c>
      <c r="B25" s="215"/>
      <c r="C25" s="216"/>
      <c r="D25" s="217"/>
      <c r="E25" s="218"/>
      <c r="F25" s="219"/>
      <c r="G25" s="220"/>
      <c r="H25" s="220"/>
      <c r="I25" s="220"/>
      <c r="J25" s="220"/>
      <c r="K25" s="221"/>
      <c r="L25" s="218"/>
      <c r="M25" s="219"/>
      <c r="N25" s="220"/>
      <c r="O25" s="221"/>
      <c r="P25" s="219"/>
      <c r="Q25" s="220"/>
      <c r="R25" s="221"/>
      <c r="S25" s="219"/>
      <c r="T25" s="221"/>
      <c r="U25" s="218"/>
      <c r="V25" s="218"/>
      <c r="W25" s="219"/>
      <c r="X25" s="220"/>
      <c r="Y25" s="222"/>
      <c r="Z25" s="113" t="str">
        <f t="shared" si="0"/>
        <v/>
      </c>
      <c r="AA25" s="114" t="str">
        <f>IF(ISERROR(VLOOKUP(Z25,Daten!$C$8:$D$13,2,1)),"",VLOOKUP(Z25,Daten!$C$8:$D$13,2,1))</f>
        <v/>
      </c>
    </row>
    <row r="26" spans="1:27" ht="12.95" customHeight="1" x14ac:dyDescent="0.25">
      <c r="A26" s="197">
        <v>17</v>
      </c>
      <c r="B26" s="198"/>
      <c r="C26" s="199"/>
      <c r="D26" s="200"/>
      <c r="E26" s="201"/>
      <c r="F26" s="202"/>
      <c r="G26" s="203"/>
      <c r="H26" s="203"/>
      <c r="I26" s="203"/>
      <c r="J26" s="203"/>
      <c r="K26" s="204"/>
      <c r="L26" s="201"/>
      <c r="M26" s="202"/>
      <c r="N26" s="203"/>
      <c r="O26" s="204"/>
      <c r="P26" s="202"/>
      <c r="Q26" s="203"/>
      <c r="R26" s="204"/>
      <c r="S26" s="202"/>
      <c r="T26" s="204"/>
      <c r="U26" s="201"/>
      <c r="V26" s="201"/>
      <c r="W26" s="202"/>
      <c r="X26" s="203"/>
      <c r="Y26" s="205"/>
      <c r="Z26" s="113" t="str">
        <f t="shared" si="0"/>
        <v/>
      </c>
      <c r="AA26" s="115" t="str">
        <f>IF(ISERROR(VLOOKUP(Z26,Daten!$C$8:$D$13,2,1)),"",VLOOKUP(Z26,Daten!$C$8:$D$13,2,1))</f>
        <v/>
      </c>
    </row>
    <row r="27" spans="1:27" ht="12.95" customHeight="1" x14ac:dyDescent="0.25">
      <c r="A27" s="197">
        <v>18</v>
      </c>
      <c r="B27" s="198"/>
      <c r="C27" s="199"/>
      <c r="D27" s="200"/>
      <c r="E27" s="201"/>
      <c r="F27" s="202"/>
      <c r="G27" s="203"/>
      <c r="H27" s="203"/>
      <c r="I27" s="203"/>
      <c r="J27" s="203"/>
      <c r="K27" s="204"/>
      <c r="L27" s="201"/>
      <c r="M27" s="202"/>
      <c r="N27" s="203"/>
      <c r="O27" s="204"/>
      <c r="P27" s="202"/>
      <c r="Q27" s="203"/>
      <c r="R27" s="204"/>
      <c r="S27" s="202"/>
      <c r="T27" s="204"/>
      <c r="U27" s="201"/>
      <c r="V27" s="201"/>
      <c r="W27" s="202"/>
      <c r="X27" s="203"/>
      <c r="Y27" s="205"/>
      <c r="Z27" s="113" t="str">
        <f t="shared" si="0"/>
        <v/>
      </c>
      <c r="AA27" s="115" t="str">
        <f>IF(ISERROR(VLOOKUP(Z27,Daten!$C$8:$D$13,2,1)),"",VLOOKUP(Z27,Daten!$C$8:$D$13,2,1))</f>
        <v/>
      </c>
    </row>
    <row r="28" spans="1:27" ht="12.95" customHeight="1" x14ac:dyDescent="0.25">
      <c r="A28" s="197">
        <v>19</v>
      </c>
      <c r="B28" s="198"/>
      <c r="C28" s="199"/>
      <c r="D28" s="200"/>
      <c r="E28" s="201"/>
      <c r="F28" s="202"/>
      <c r="G28" s="203"/>
      <c r="H28" s="203"/>
      <c r="I28" s="203"/>
      <c r="J28" s="203"/>
      <c r="K28" s="204"/>
      <c r="L28" s="201"/>
      <c r="M28" s="202"/>
      <c r="N28" s="203"/>
      <c r="O28" s="204"/>
      <c r="P28" s="202"/>
      <c r="Q28" s="203"/>
      <c r="R28" s="204"/>
      <c r="S28" s="202"/>
      <c r="T28" s="204"/>
      <c r="U28" s="201"/>
      <c r="V28" s="201"/>
      <c r="W28" s="202"/>
      <c r="X28" s="203"/>
      <c r="Y28" s="205"/>
      <c r="Z28" s="113" t="str">
        <f t="shared" si="0"/>
        <v/>
      </c>
      <c r="AA28" s="115" t="str">
        <f>IF(ISERROR(VLOOKUP(Z28,Daten!$C$8:$D$13,2,1)),"",VLOOKUP(Z28,Daten!$C$8:$D$13,2,1))</f>
        <v/>
      </c>
    </row>
    <row r="29" spans="1:27" ht="12.95" customHeight="1" x14ac:dyDescent="0.25">
      <c r="A29" s="206">
        <v>20</v>
      </c>
      <c r="B29" s="207"/>
      <c r="C29" s="208"/>
      <c r="D29" s="209"/>
      <c r="E29" s="210"/>
      <c r="F29" s="211"/>
      <c r="G29" s="212"/>
      <c r="H29" s="212"/>
      <c r="I29" s="212"/>
      <c r="J29" s="212"/>
      <c r="K29" s="213"/>
      <c r="L29" s="210"/>
      <c r="M29" s="211"/>
      <c r="N29" s="212"/>
      <c r="O29" s="213"/>
      <c r="P29" s="211"/>
      <c r="Q29" s="212"/>
      <c r="R29" s="213"/>
      <c r="S29" s="211"/>
      <c r="T29" s="213"/>
      <c r="U29" s="210"/>
      <c r="V29" s="210"/>
      <c r="W29" s="211"/>
      <c r="X29" s="212"/>
      <c r="Y29" s="214"/>
      <c r="Z29" s="116" t="str">
        <f t="shared" si="0"/>
        <v/>
      </c>
      <c r="AA29" s="117" t="str">
        <f>IF(ISERROR(VLOOKUP(Z29,Daten!$C$8:$D$13,2,1)),"",VLOOKUP(Z29,Daten!$C$8:$D$13,2,1))</f>
        <v/>
      </c>
    </row>
    <row r="30" spans="1:27" ht="12.95" customHeight="1" x14ac:dyDescent="0.25">
      <c r="A30" s="188">
        <v>21</v>
      </c>
      <c r="B30" s="215"/>
      <c r="C30" s="216"/>
      <c r="D30" s="217"/>
      <c r="E30" s="218"/>
      <c r="F30" s="219"/>
      <c r="G30" s="220"/>
      <c r="H30" s="220"/>
      <c r="I30" s="220"/>
      <c r="J30" s="220"/>
      <c r="K30" s="221"/>
      <c r="L30" s="218"/>
      <c r="M30" s="219"/>
      <c r="N30" s="220"/>
      <c r="O30" s="221"/>
      <c r="P30" s="219"/>
      <c r="Q30" s="220"/>
      <c r="R30" s="221"/>
      <c r="S30" s="219"/>
      <c r="T30" s="221"/>
      <c r="U30" s="218"/>
      <c r="V30" s="218"/>
      <c r="W30" s="219"/>
      <c r="X30" s="220"/>
      <c r="Y30" s="222"/>
      <c r="Z30" s="113" t="str">
        <f t="shared" si="0"/>
        <v/>
      </c>
      <c r="AA30" s="114" t="str">
        <f>IF(ISERROR(VLOOKUP(Z30,Daten!$C$8:$D$13,2,1)),"",VLOOKUP(Z30,Daten!$C$8:$D$13,2,1))</f>
        <v/>
      </c>
    </row>
    <row r="31" spans="1:27" ht="12.95" customHeight="1" x14ac:dyDescent="0.25">
      <c r="A31" s="197">
        <v>22</v>
      </c>
      <c r="B31" s="198"/>
      <c r="C31" s="199"/>
      <c r="D31" s="200"/>
      <c r="E31" s="201"/>
      <c r="F31" s="202"/>
      <c r="G31" s="203"/>
      <c r="H31" s="203"/>
      <c r="I31" s="203"/>
      <c r="J31" s="203"/>
      <c r="K31" s="204"/>
      <c r="L31" s="201"/>
      <c r="M31" s="202"/>
      <c r="N31" s="203"/>
      <c r="O31" s="204"/>
      <c r="P31" s="202"/>
      <c r="Q31" s="203"/>
      <c r="R31" s="204"/>
      <c r="S31" s="202"/>
      <c r="T31" s="204"/>
      <c r="U31" s="201"/>
      <c r="V31" s="201"/>
      <c r="W31" s="202"/>
      <c r="X31" s="203"/>
      <c r="Y31" s="205"/>
      <c r="Z31" s="113" t="str">
        <f t="shared" si="0"/>
        <v/>
      </c>
      <c r="AA31" s="115" t="str">
        <f>IF(ISERROR(VLOOKUP(Z31,Daten!$C$8:$D$13,2,1)),"",VLOOKUP(Z31,Daten!$C$8:$D$13,2,1))</f>
        <v/>
      </c>
    </row>
    <row r="32" spans="1:27" ht="12.95" customHeight="1" x14ac:dyDescent="0.25">
      <c r="A32" s="197">
        <v>23</v>
      </c>
      <c r="B32" s="198"/>
      <c r="C32" s="199"/>
      <c r="D32" s="200"/>
      <c r="E32" s="201"/>
      <c r="F32" s="202"/>
      <c r="G32" s="203"/>
      <c r="H32" s="203"/>
      <c r="I32" s="203"/>
      <c r="J32" s="203"/>
      <c r="K32" s="204"/>
      <c r="L32" s="201"/>
      <c r="M32" s="202"/>
      <c r="N32" s="203"/>
      <c r="O32" s="204"/>
      <c r="P32" s="202"/>
      <c r="Q32" s="203"/>
      <c r="R32" s="204"/>
      <c r="S32" s="202"/>
      <c r="T32" s="204"/>
      <c r="U32" s="201"/>
      <c r="V32" s="201"/>
      <c r="W32" s="202"/>
      <c r="X32" s="203"/>
      <c r="Y32" s="205"/>
      <c r="Z32" s="113" t="str">
        <f t="shared" si="0"/>
        <v/>
      </c>
      <c r="AA32" s="115" t="str">
        <f>IF(ISERROR(VLOOKUP(Z32,Daten!$C$8:$D$13,2,1)),"",VLOOKUP(Z32,Daten!$C$8:$D$13,2,1))</f>
        <v/>
      </c>
    </row>
    <row r="33" spans="1:27" ht="12.95" customHeight="1" x14ac:dyDescent="0.25">
      <c r="A33" s="197">
        <v>24</v>
      </c>
      <c r="B33" s="198"/>
      <c r="C33" s="199"/>
      <c r="D33" s="200"/>
      <c r="E33" s="201"/>
      <c r="F33" s="202"/>
      <c r="G33" s="203"/>
      <c r="H33" s="203"/>
      <c r="I33" s="203"/>
      <c r="J33" s="203"/>
      <c r="K33" s="204"/>
      <c r="L33" s="201"/>
      <c r="M33" s="202"/>
      <c r="N33" s="203"/>
      <c r="O33" s="204"/>
      <c r="P33" s="202"/>
      <c r="Q33" s="203"/>
      <c r="R33" s="204"/>
      <c r="S33" s="202"/>
      <c r="T33" s="204"/>
      <c r="U33" s="201"/>
      <c r="V33" s="201"/>
      <c r="W33" s="202"/>
      <c r="X33" s="203"/>
      <c r="Y33" s="205"/>
      <c r="Z33" s="113" t="str">
        <f t="shared" si="0"/>
        <v/>
      </c>
      <c r="AA33" s="115" t="str">
        <f>IF(ISERROR(VLOOKUP(Z33,Daten!$C$8:$D$13,2,1)),"",VLOOKUP(Z33,Daten!$C$8:$D$13,2,1))</f>
        <v/>
      </c>
    </row>
    <row r="34" spans="1:27" ht="12.95" customHeight="1" x14ac:dyDescent="0.25">
      <c r="A34" s="206">
        <v>25</v>
      </c>
      <c r="B34" s="207"/>
      <c r="C34" s="208"/>
      <c r="D34" s="209"/>
      <c r="E34" s="210"/>
      <c r="F34" s="211"/>
      <c r="G34" s="212"/>
      <c r="H34" s="212"/>
      <c r="I34" s="212"/>
      <c r="J34" s="212"/>
      <c r="K34" s="213"/>
      <c r="L34" s="210"/>
      <c r="M34" s="211"/>
      <c r="N34" s="212"/>
      <c r="O34" s="213"/>
      <c r="P34" s="211"/>
      <c r="Q34" s="212"/>
      <c r="R34" s="213"/>
      <c r="S34" s="211"/>
      <c r="T34" s="213"/>
      <c r="U34" s="210"/>
      <c r="V34" s="210"/>
      <c r="W34" s="211"/>
      <c r="X34" s="212"/>
      <c r="Y34" s="214"/>
      <c r="Z34" s="116" t="str">
        <f t="shared" si="0"/>
        <v/>
      </c>
      <c r="AA34" s="117" t="str">
        <f>IF(ISERROR(VLOOKUP(Z34,Daten!$C$8:$D$13,2,1)),"",VLOOKUP(Z34,Daten!$C$8:$D$13,2,1))</f>
        <v/>
      </c>
    </row>
    <row r="35" spans="1:27" ht="12.95" customHeight="1" x14ac:dyDescent="0.25">
      <c r="A35" s="188">
        <v>26</v>
      </c>
      <c r="B35" s="215"/>
      <c r="C35" s="216"/>
      <c r="D35" s="217"/>
      <c r="E35" s="218"/>
      <c r="F35" s="219"/>
      <c r="G35" s="220"/>
      <c r="H35" s="220"/>
      <c r="I35" s="220"/>
      <c r="J35" s="220"/>
      <c r="K35" s="221"/>
      <c r="L35" s="218"/>
      <c r="M35" s="219"/>
      <c r="N35" s="220"/>
      <c r="O35" s="221"/>
      <c r="P35" s="219"/>
      <c r="Q35" s="220"/>
      <c r="R35" s="221"/>
      <c r="S35" s="219"/>
      <c r="T35" s="221"/>
      <c r="U35" s="218"/>
      <c r="V35" s="218"/>
      <c r="W35" s="219"/>
      <c r="X35" s="220"/>
      <c r="Y35" s="222"/>
      <c r="Z35" s="113" t="str">
        <f t="shared" si="0"/>
        <v/>
      </c>
      <c r="AA35" s="114" t="str">
        <f>IF(ISERROR(VLOOKUP(Z35,Daten!$C$8:$D$13,2,1)),"",VLOOKUP(Z35,Daten!$C$8:$D$13,2,1))</f>
        <v/>
      </c>
    </row>
    <row r="36" spans="1:27" ht="12.95" customHeight="1" x14ac:dyDescent="0.25">
      <c r="A36" s="197">
        <v>27</v>
      </c>
      <c r="B36" s="198"/>
      <c r="C36" s="199"/>
      <c r="D36" s="200"/>
      <c r="E36" s="201"/>
      <c r="F36" s="202"/>
      <c r="G36" s="203"/>
      <c r="H36" s="203"/>
      <c r="I36" s="203"/>
      <c r="J36" s="203"/>
      <c r="K36" s="204"/>
      <c r="L36" s="201"/>
      <c r="M36" s="202"/>
      <c r="N36" s="203"/>
      <c r="O36" s="204"/>
      <c r="P36" s="202"/>
      <c r="Q36" s="203"/>
      <c r="R36" s="204"/>
      <c r="S36" s="202"/>
      <c r="T36" s="204"/>
      <c r="U36" s="201"/>
      <c r="V36" s="201"/>
      <c r="W36" s="202"/>
      <c r="X36" s="203"/>
      <c r="Y36" s="205"/>
      <c r="Z36" s="113" t="str">
        <f t="shared" si="0"/>
        <v/>
      </c>
      <c r="AA36" s="115" t="str">
        <f>IF(ISERROR(VLOOKUP(Z36,Daten!$C$8:$D$13,2,1)),"",VLOOKUP(Z36,Daten!$C$8:$D$13,2,1))</f>
        <v/>
      </c>
    </row>
    <row r="37" spans="1:27" ht="12.95" customHeight="1" x14ac:dyDescent="0.25">
      <c r="A37" s="197">
        <v>28</v>
      </c>
      <c r="B37" s="198"/>
      <c r="C37" s="199"/>
      <c r="D37" s="200"/>
      <c r="E37" s="201"/>
      <c r="F37" s="202"/>
      <c r="G37" s="203"/>
      <c r="H37" s="203"/>
      <c r="I37" s="203"/>
      <c r="J37" s="203"/>
      <c r="K37" s="204"/>
      <c r="L37" s="201"/>
      <c r="M37" s="202"/>
      <c r="N37" s="203"/>
      <c r="O37" s="204"/>
      <c r="P37" s="202"/>
      <c r="Q37" s="203"/>
      <c r="R37" s="204"/>
      <c r="S37" s="202"/>
      <c r="T37" s="204"/>
      <c r="U37" s="201"/>
      <c r="V37" s="201"/>
      <c r="W37" s="202"/>
      <c r="X37" s="203"/>
      <c r="Y37" s="205"/>
      <c r="Z37" s="113" t="str">
        <f t="shared" si="0"/>
        <v/>
      </c>
      <c r="AA37" s="115" t="str">
        <f>IF(ISERROR(VLOOKUP(Z37,Daten!$C$8:$D$13,2,1)),"",VLOOKUP(Z37,Daten!$C$8:$D$13,2,1))</f>
        <v/>
      </c>
    </row>
    <row r="38" spans="1:27" ht="12.95" customHeight="1" x14ac:dyDescent="0.25">
      <c r="A38" s="197">
        <v>29</v>
      </c>
      <c r="B38" s="198"/>
      <c r="C38" s="199"/>
      <c r="D38" s="200"/>
      <c r="E38" s="201"/>
      <c r="F38" s="202"/>
      <c r="G38" s="203"/>
      <c r="H38" s="203"/>
      <c r="I38" s="203"/>
      <c r="J38" s="203"/>
      <c r="K38" s="204"/>
      <c r="L38" s="201"/>
      <c r="M38" s="202"/>
      <c r="N38" s="203"/>
      <c r="O38" s="204"/>
      <c r="P38" s="202"/>
      <c r="Q38" s="203"/>
      <c r="R38" s="204"/>
      <c r="S38" s="202"/>
      <c r="T38" s="204"/>
      <c r="U38" s="201"/>
      <c r="V38" s="201"/>
      <c r="W38" s="202"/>
      <c r="X38" s="203"/>
      <c r="Y38" s="205"/>
      <c r="Z38" s="113" t="str">
        <f t="shared" si="0"/>
        <v/>
      </c>
      <c r="AA38" s="115" t="str">
        <f>IF(ISERROR(VLOOKUP(Z38,Daten!$C$8:$D$13,2,1)),"",VLOOKUP(Z38,Daten!$C$8:$D$13,2,1))</f>
        <v/>
      </c>
    </row>
    <row r="39" spans="1:27" ht="12.95" customHeight="1" thickBot="1" x14ac:dyDescent="0.3">
      <c r="A39" s="223">
        <v>30</v>
      </c>
      <c r="B39" s="224"/>
      <c r="C39" s="225"/>
      <c r="D39" s="226"/>
      <c r="E39" s="227"/>
      <c r="F39" s="228"/>
      <c r="G39" s="229"/>
      <c r="H39" s="229"/>
      <c r="I39" s="229"/>
      <c r="J39" s="229"/>
      <c r="K39" s="230"/>
      <c r="L39" s="227"/>
      <c r="M39" s="228"/>
      <c r="N39" s="229"/>
      <c r="O39" s="230"/>
      <c r="P39" s="228"/>
      <c r="Q39" s="229"/>
      <c r="R39" s="230"/>
      <c r="S39" s="228"/>
      <c r="T39" s="230"/>
      <c r="U39" s="227"/>
      <c r="V39" s="227"/>
      <c r="W39" s="228"/>
      <c r="X39" s="229"/>
      <c r="Y39" s="231"/>
      <c r="Z39" s="118" t="str">
        <f t="shared" si="0"/>
        <v/>
      </c>
      <c r="AA39" s="119" t="str">
        <f>IF(ISERROR(VLOOKUP(Z39,Daten!$C$8:$D$13,2,1)),"",VLOOKUP(Z39,Daten!$C$8:$D$13,2,1))</f>
        <v/>
      </c>
    </row>
    <row r="40" spans="1:27" ht="15" customHeight="1" thickTop="1" x14ac:dyDescent="0.25">
      <c r="A40" s="237" t="s">
        <v>11</v>
      </c>
      <c r="B40" s="237"/>
      <c r="C40" s="237"/>
      <c r="D40" s="120" t="str">
        <f>IF(COUNTBLANK(D10:D39)=30,"",SUM(D10:D39))</f>
        <v/>
      </c>
      <c r="E40" s="121" t="str">
        <f t="shared" ref="E40:Y40" si="1">IF(COUNTBLANK(E10:E39)=30,"",SUM(E10:E39))</f>
        <v/>
      </c>
      <c r="F40" s="144" t="str">
        <f t="shared" si="1"/>
        <v/>
      </c>
      <c r="G40" s="140" t="str">
        <f t="shared" si="1"/>
        <v/>
      </c>
      <c r="H40" s="140" t="str">
        <f t="shared" si="1"/>
        <v/>
      </c>
      <c r="I40" s="140" t="str">
        <f t="shared" si="1"/>
        <v/>
      </c>
      <c r="J40" s="140" t="str">
        <f t="shared" si="1"/>
        <v/>
      </c>
      <c r="K40" s="122" t="str">
        <f t="shared" si="1"/>
        <v/>
      </c>
      <c r="L40" s="148" t="str">
        <f t="shared" si="1"/>
        <v/>
      </c>
      <c r="M40" s="144" t="str">
        <f t="shared" si="1"/>
        <v/>
      </c>
      <c r="N40" s="140" t="str">
        <f t="shared" si="1"/>
        <v/>
      </c>
      <c r="O40" s="122" t="str">
        <f t="shared" si="1"/>
        <v/>
      </c>
      <c r="P40" s="144" t="str">
        <f t="shared" si="1"/>
        <v/>
      </c>
      <c r="Q40" s="140" t="str">
        <f t="shared" si="1"/>
        <v/>
      </c>
      <c r="R40" s="122" t="str">
        <f t="shared" si="1"/>
        <v/>
      </c>
      <c r="S40" s="144" t="str">
        <f t="shared" si="1"/>
        <v/>
      </c>
      <c r="T40" s="122" t="str">
        <f t="shared" si="1"/>
        <v/>
      </c>
      <c r="U40" s="148" t="str">
        <f t="shared" si="1"/>
        <v/>
      </c>
      <c r="V40" s="148" t="str">
        <f t="shared" si="1"/>
        <v/>
      </c>
      <c r="W40" s="144" t="str">
        <f t="shared" si="1"/>
        <v/>
      </c>
      <c r="X40" s="140" t="str">
        <f t="shared" si="1"/>
        <v/>
      </c>
      <c r="Y40" s="122" t="str">
        <f t="shared" si="1"/>
        <v/>
      </c>
      <c r="Z40" s="123"/>
      <c r="AA40" s="105"/>
    </row>
    <row r="41" spans="1:27" ht="15" customHeight="1" thickBot="1" x14ac:dyDescent="0.3">
      <c r="A41" s="238" t="s">
        <v>12</v>
      </c>
      <c r="B41" s="238"/>
      <c r="C41" s="238"/>
      <c r="D41" s="124" t="str">
        <f>IF(COUNTBLANK(D10:D39)=30,"",D40/(D$9*$M$3))</f>
        <v/>
      </c>
      <c r="E41" s="125" t="str">
        <f t="shared" ref="E41:Y41" si="2">IF(COUNTBLANK(E10:E39)=30,"",E40/(E$9*$M$3))</f>
        <v/>
      </c>
      <c r="F41" s="145" t="str">
        <f t="shared" si="2"/>
        <v/>
      </c>
      <c r="G41" s="141" t="str">
        <f t="shared" si="2"/>
        <v/>
      </c>
      <c r="H41" s="141" t="str">
        <f t="shared" si="2"/>
        <v/>
      </c>
      <c r="I41" s="141" t="str">
        <f t="shared" si="2"/>
        <v/>
      </c>
      <c r="J41" s="141" t="str">
        <f t="shared" si="2"/>
        <v/>
      </c>
      <c r="K41" s="126" t="str">
        <f t="shared" si="2"/>
        <v/>
      </c>
      <c r="L41" s="149" t="str">
        <f t="shared" si="2"/>
        <v/>
      </c>
      <c r="M41" s="145" t="str">
        <f t="shared" si="2"/>
        <v/>
      </c>
      <c r="N41" s="141" t="str">
        <f t="shared" si="2"/>
        <v/>
      </c>
      <c r="O41" s="126" t="str">
        <f t="shared" si="2"/>
        <v/>
      </c>
      <c r="P41" s="145" t="str">
        <f t="shared" si="2"/>
        <v/>
      </c>
      <c r="Q41" s="141" t="str">
        <f t="shared" si="2"/>
        <v/>
      </c>
      <c r="R41" s="126" t="str">
        <f t="shared" si="2"/>
        <v/>
      </c>
      <c r="S41" s="145" t="str">
        <f t="shared" si="2"/>
        <v/>
      </c>
      <c r="T41" s="126" t="str">
        <f t="shared" si="2"/>
        <v/>
      </c>
      <c r="U41" s="149" t="str">
        <f t="shared" si="2"/>
        <v/>
      </c>
      <c r="V41" s="149" t="str">
        <f t="shared" si="2"/>
        <v/>
      </c>
      <c r="W41" s="145" t="str">
        <f t="shared" si="2"/>
        <v/>
      </c>
      <c r="X41" s="141" t="str">
        <f t="shared" si="2"/>
        <v/>
      </c>
      <c r="Y41" s="126" t="str">
        <f t="shared" si="2"/>
        <v/>
      </c>
      <c r="Z41" s="105"/>
      <c r="AA41" s="105"/>
    </row>
    <row r="42" spans="1:27" ht="8.25" customHeight="1" x14ac:dyDescent="0.25"/>
    <row r="43" spans="1:27" x14ac:dyDescent="0.25">
      <c r="D43" s="251" t="s">
        <v>2</v>
      </c>
      <c r="E43" s="251"/>
      <c r="F43" s="251"/>
      <c r="G43" s="251"/>
      <c r="H43" s="127">
        <v>1</v>
      </c>
      <c r="I43" s="127">
        <v>2</v>
      </c>
      <c r="J43" s="127">
        <v>3</v>
      </c>
      <c r="K43" s="127">
        <v>4</v>
      </c>
      <c r="L43" s="127">
        <v>5</v>
      </c>
      <c r="M43" s="127">
        <v>6</v>
      </c>
      <c r="N43" s="250" t="s">
        <v>17</v>
      </c>
      <c r="O43" s="250"/>
    </row>
    <row r="44" spans="1:27" x14ac:dyDescent="0.25">
      <c r="D44" s="243" t="s">
        <v>16</v>
      </c>
      <c r="E44" s="243"/>
      <c r="F44" s="243"/>
      <c r="G44" s="243"/>
      <c r="H44" s="128" t="str">
        <f>IF(COUNTBLANK($C$10:$C$39)=30,"",COUNTIF($C$10:$C$39,H$43))</f>
        <v/>
      </c>
      <c r="I44" s="128" t="str">
        <f t="shared" ref="I44:M44" si="3">IF(COUNTBLANK($C$10:$C$39)=30,"",COUNTIF($C$10:$C$39,I$43))</f>
        <v/>
      </c>
      <c r="J44" s="128" t="str">
        <f t="shared" si="3"/>
        <v/>
      </c>
      <c r="K44" s="128" t="str">
        <f t="shared" si="3"/>
        <v/>
      </c>
      <c r="L44" s="128" t="str">
        <f t="shared" si="3"/>
        <v/>
      </c>
      <c r="M44" s="128" t="str">
        <f t="shared" si="3"/>
        <v/>
      </c>
      <c r="N44" s="233" t="str">
        <f>IF(COUNTBLANK(C10:C39)=30,"",AVERAGE(C10:C39))</f>
        <v/>
      </c>
      <c r="O44" s="234"/>
      <c r="P44" s="129" t="str">
        <f>IF(COUNTBLANK($C$10:$C$39)&gt;COUNTBLANK($AA$10:$AA$39),"Es ist nicht zu jeder ZKA-Note eine Halbjaresnote eingertagen.","")</f>
        <v/>
      </c>
    </row>
    <row r="45" spans="1:27" x14ac:dyDescent="0.25">
      <c r="D45" s="243" t="s">
        <v>15</v>
      </c>
      <c r="E45" s="243"/>
      <c r="F45" s="243"/>
      <c r="G45" s="243"/>
      <c r="H45" s="128" t="str">
        <f t="shared" ref="H45:M45" si="4">IF(COUNTBLANK($AA$10:$AA$39)=30,"",COUNTIF($AA$10:$AA$39,H$43))</f>
        <v/>
      </c>
      <c r="I45" s="128" t="str">
        <f t="shared" si="4"/>
        <v/>
      </c>
      <c r="J45" s="128" t="str">
        <f t="shared" si="4"/>
        <v/>
      </c>
      <c r="K45" s="128" t="str">
        <f t="shared" si="4"/>
        <v/>
      </c>
      <c r="L45" s="128" t="str">
        <f t="shared" si="4"/>
        <v/>
      </c>
      <c r="M45" s="128" t="str">
        <f t="shared" si="4"/>
        <v/>
      </c>
      <c r="N45" s="233" t="str">
        <f>IF(COUNTBLANK(AA10:AA39)=30,"",AVERAGE(AA10:AA39))</f>
        <v/>
      </c>
      <c r="O45" s="234"/>
    </row>
  </sheetData>
  <sheetProtection sheet="1" objects="1" scenarios="1"/>
  <mergeCells count="17">
    <mergeCell ref="Z6:Z8"/>
    <mergeCell ref="AA6:AA8"/>
    <mergeCell ref="N43:O43"/>
    <mergeCell ref="D44:G44"/>
    <mergeCell ref="D43:G43"/>
    <mergeCell ref="D8:Y8"/>
    <mergeCell ref="D5:D6"/>
    <mergeCell ref="W1:Y1"/>
    <mergeCell ref="N44:O44"/>
    <mergeCell ref="N45:O45"/>
    <mergeCell ref="A7:C8"/>
    <mergeCell ref="A40:C40"/>
    <mergeCell ref="A41:C41"/>
    <mergeCell ref="F3:G3"/>
    <mergeCell ref="D3:E3"/>
    <mergeCell ref="D45:G45"/>
    <mergeCell ref="E5:Y5"/>
  </mergeCells>
  <conditionalFormatting sqref="H44:M44 C10:C39">
    <cfRule type="expression" dxfId="0" priority="2" stopIfTrue="1">
      <formula>COUNTBLANK($C$10:$C$39)&gt;COUNTBLANK($AA$10:$AA$39)</formula>
    </cfRule>
  </conditionalFormatting>
  <dataValidations count="1">
    <dataValidation type="whole" allowBlank="1" showInputMessage="1" showErrorMessage="1" errorTitle="ungültiger BE-Wert" error="Der eingegebeneWert liegt außerhalb der erreichbaren Bewertungseinheiten dieser Teilaufgabe. " sqref="D10:Y39">
      <formula1>0</formula1>
      <formula2>D$9</formula2>
    </dataValidation>
  </dataValidations>
  <pageMargins left="0.51181102362204722" right="0.51181102362204722" top="0.78740157480314965" bottom="0.31496062992125984" header="0.31496062992125984" footer="0.31496062992125984"/>
  <pageSetup paperSize="9" scale="81" orientation="landscape" r:id="rId1"/>
  <ignoredErrors>
    <ignoredError sqref="Z14 Z10:Z13 Z15:Z18 Z20:Z23 Z25 D40:Y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F0"/>
  </sheetPr>
  <dimension ref="A1:M67"/>
  <sheetViews>
    <sheetView showGridLines="0" zoomScale="115" zoomScaleNormal="115" workbookViewId="0">
      <selection activeCell="N1" sqref="N1"/>
    </sheetView>
  </sheetViews>
  <sheetFormatPr baseColWidth="10" defaultRowHeight="15" x14ac:dyDescent="0.25"/>
  <cols>
    <col min="1" max="6" width="10.7109375" customWidth="1"/>
    <col min="7" max="7" width="8.7109375" customWidth="1"/>
    <col min="8" max="13" width="10.7109375" customWidth="1"/>
  </cols>
  <sheetData>
    <row r="1" spans="1:13" ht="21" x14ac:dyDescent="0.35">
      <c r="A1" s="259" t="str">
        <f>"Zentrale Klassenarbeit Deutsch 2017 - Schuljahrgang 6 - Gymnasium - Klasse "&amp;Klasse!F3</f>
        <v xml:space="preserve">Zentrale Klassenarbeit Deutsch 2017 - Schuljahrgang 6 - Gymnasium - Klasse </v>
      </c>
      <c r="B1" s="259"/>
      <c r="C1" s="259"/>
      <c r="D1" s="259"/>
      <c r="E1" s="259"/>
      <c r="F1" s="259"/>
      <c r="G1" s="259"/>
      <c r="H1" s="259"/>
      <c r="I1" s="259"/>
      <c r="J1" s="259"/>
      <c r="K1" s="259"/>
      <c r="L1" s="259"/>
      <c r="M1" s="259"/>
    </row>
    <row r="20" spans="1:13" ht="8.25" customHeight="1" x14ac:dyDescent="0.25"/>
    <row r="21" spans="1:13" ht="22.5" customHeight="1" x14ac:dyDescent="0.25"/>
    <row r="22" spans="1:13" ht="15" customHeight="1" x14ac:dyDescent="0.25">
      <c r="G22" s="263" t="s">
        <v>173</v>
      </c>
      <c r="H22" s="263"/>
      <c r="I22" s="263"/>
      <c r="J22" s="263"/>
      <c r="K22" s="263"/>
    </row>
    <row r="23" spans="1:13" x14ac:dyDescent="0.25">
      <c r="A23" s="130"/>
      <c r="E23" s="130"/>
      <c r="F23" s="130"/>
      <c r="G23" s="263"/>
      <c r="H23" s="263"/>
      <c r="I23" s="263"/>
      <c r="J23" s="263"/>
      <c r="K23" s="263"/>
    </row>
    <row r="24" spans="1:13" ht="15" customHeight="1" x14ac:dyDescent="0.25">
      <c r="A24" s="186"/>
      <c r="B24" s="186"/>
      <c r="F24" s="186"/>
      <c r="G24" s="186"/>
    </row>
    <row r="25" spans="1:13" ht="15" customHeight="1" x14ac:dyDescent="0.25">
      <c r="A25" s="187"/>
      <c r="B25" s="187"/>
      <c r="F25" s="187"/>
      <c r="G25" s="187"/>
    </row>
    <row r="26" spans="1:13" ht="15" customHeight="1" x14ac:dyDescent="0.25">
      <c r="A26" s="187"/>
      <c r="B26" s="187"/>
      <c r="C26" s="187"/>
      <c r="D26" s="187"/>
      <c r="E26" s="187"/>
      <c r="F26" s="187"/>
      <c r="G26" s="187"/>
    </row>
    <row r="27" spans="1:13" ht="28.5" customHeight="1" x14ac:dyDescent="0.25">
      <c r="A27" s="187"/>
      <c r="B27" s="187"/>
      <c r="C27" s="187"/>
      <c r="D27" s="187"/>
      <c r="E27" s="187"/>
      <c r="F27" s="187"/>
      <c r="G27" s="187"/>
    </row>
    <row r="28" spans="1:13" ht="28.5" customHeight="1" x14ac:dyDescent="0.25">
      <c r="A28" s="187"/>
      <c r="B28" s="187"/>
      <c r="C28" s="187"/>
      <c r="D28" s="187"/>
      <c r="E28" s="187"/>
      <c r="F28" s="187"/>
      <c r="G28" s="187"/>
      <c r="J28" s="67" t="s">
        <v>169</v>
      </c>
    </row>
    <row r="29" spans="1:13" ht="15" customHeight="1" x14ac:dyDescent="0.25">
      <c r="A29" s="187"/>
      <c r="B29" s="187"/>
      <c r="C29" s="187"/>
      <c r="J29" s="4" t="s">
        <v>160</v>
      </c>
      <c r="K29" s="5" t="s">
        <v>161</v>
      </c>
      <c r="L29" s="6" t="s">
        <v>162</v>
      </c>
    </row>
    <row r="30" spans="1:13" ht="28.5" customHeight="1" x14ac:dyDescent="0.25">
      <c r="A30" s="187"/>
      <c r="B30" s="187"/>
      <c r="C30" s="187"/>
    </row>
    <row r="31" spans="1:13" ht="12.75" customHeight="1" x14ac:dyDescent="0.25">
      <c r="A31" s="184"/>
      <c r="B31" s="184"/>
      <c r="C31" s="184"/>
      <c r="D31" s="184"/>
      <c r="E31" s="185"/>
      <c r="F31" s="184"/>
      <c r="G31" s="184"/>
    </row>
    <row r="32" spans="1:13" ht="21" x14ac:dyDescent="0.35">
      <c r="A32" s="259" t="str">
        <f>"Zentrale Klassenarbeit Deutsch 2017 - Schuljahrgang 6 - Gymnasium - Klasse "&amp;Klasse!F3</f>
        <v xml:space="preserve">Zentrale Klassenarbeit Deutsch 2017 - Schuljahrgang 6 - Gymnasium - Klasse </v>
      </c>
      <c r="B32" s="259"/>
      <c r="C32" s="259"/>
      <c r="D32" s="259"/>
      <c r="E32" s="259"/>
      <c r="F32" s="259"/>
      <c r="G32" s="259"/>
      <c r="H32" s="259"/>
      <c r="I32" s="259"/>
      <c r="J32" s="259"/>
      <c r="K32" s="259"/>
      <c r="L32" s="259"/>
      <c r="M32" s="259"/>
    </row>
    <row r="33" spans="1:6" ht="9" customHeight="1" x14ac:dyDescent="0.25"/>
    <row r="35" spans="1:6" x14ac:dyDescent="0.25">
      <c r="A35" s="258" t="s">
        <v>171</v>
      </c>
      <c r="B35" s="258"/>
      <c r="C35" s="258"/>
      <c r="D35" s="260" t="s">
        <v>172</v>
      </c>
      <c r="E35" s="261"/>
      <c r="F35" s="262"/>
    </row>
    <row r="36" spans="1:6" x14ac:dyDescent="0.25">
      <c r="A36" s="257" t="s">
        <v>130</v>
      </c>
      <c r="B36" s="257"/>
      <c r="C36" s="257"/>
      <c r="D36" s="257" t="s">
        <v>213</v>
      </c>
      <c r="E36" s="257"/>
      <c r="F36" s="257"/>
    </row>
    <row r="37" spans="1:6" x14ac:dyDescent="0.25">
      <c r="A37" s="257"/>
      <c r="B37" s="257"/>
      <c r="C37" s="257"/>
      <c r="D37" s="257"/>
      <c r="E37" s="257"/>
      <c r="F37" s="257"/>
    </row>
    <row r="38" spans="1:6" x14ac:dyDescent="0.25">
      <c r="A38" s="257" t="s">
        <v>186</v>
      </c>
      <c r="B38" s="257"/>
      <c r="C38" s="257"/>
      <c r="D38" s="257" t="s">
        <v>214</v>
      </c>
      <c r="E38" s="257"/>
      <c r="F38" s="257"/>
    </row>
    <row r="39" spans="1:6" x14ac:dyDescent="0.25">
      <c r="A39" s="257"/>
      <c r="B39" s="257"/>
      <c r="C39" s="257"/>
      <c r="D39" s="257"/>
      <c r="E39" s="257"/>
      <c r="F39" s="257"/>
    </row>
    <row r="40" spans="1:6" x14ac:dyDescent="0.25">
      <c r="A40" s="257" t="s">
        <v>131</v>
      </c>
      <c r="B40" s="257"/>
      <c r="C40" s="257"/>
      <c r="D40" s="257" t="s">
        <v>224</v>
      </c>
      <c r="E40" s="257"/>
      <c r="F40" s="257"/>
    </row>
    <row r="41" spans="1:6" x14ac:dyDescent="0.25">
      <c r="A41" s="257"/>
      <c r="B41" s="257"/>
      <c r="C41" s="257"/>
      <c r="D41" s="257"/>
      <c r="E41" s="257"/>
      <c r="F41" s="257"/>
    </row>
    <row r="42" spans="1:6" x14ac:dyDescent="0.25">
      <c r="A42" s="257" t="s">
        <v>132</v>
      </c>
      <c r="B42" s="257"/>
      <c r="C42" s="257"/>
      <c r="D42" s="257" t="s">
        <v>212</v>
      </c>
      <c r="E42" s="257"/>
      <c r="F42" s="257"/>
    </row>
    <row r="43" spans="1:6" x14ac:dyDescent="0.25">
      <c r="A43" s="257"/>
      <c r="B43" s="257"/>
      <c r="C43" s="257"/>
      <c r="D43" s="257"/>
      <c r="E43" s="257"/>
      <c r="F43" s="257"/>
    </row>
    <row r="44" spans="1:6" x14ac:dyDescent="0.25">
      <c r="A44" s="257" t="s">
        <v>129</v>
      </c>
      <c r="B44" s="257"/>
      <c r="C44" s="257"/>
      <c r="D44" s="257" t="s">
        <v>81</v>
      </c>
      <c r="E44" s="257"/>
      <c r="F44" s="257"/>
    </row>
    <row r="45" spans="1:6" x14ac:dyDescent="0.25">
      <c r="A45" s="257"/>
      <c r="B45" s="257"/>
      <c r="C45" s="257"/>
      <c r="D45" s="257"/>
      <c r="E45" s="257"/>
      <c r="F45" s="257"/>
    </row>
    <row r="46" spans="1:6" x14ac:dyDescent="0.25">
      <c r="A46" s="257" t="s">
        <v>187</v>
      </c>
      <c r="B46" s="257"/>
      <c r="C46" s="257"/>
      <c r="D46" s="257">
        <v>4</v>
      </c>
      <c r="E46" s="257"/>
      <c r="F46" s="257"/>
    </row>
    <row r="47" spans="1:6" x14ac:dyDescent="0.25">
      <c r="A47" s="257"/>
      <c r="B47" s="257"/>
      <c r="C47" s="257"/>
      <c r="D47" s="257"/>
      <c r="E47" s="257"/>
      <c r="F47" s="257"/>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sheetData>
  <sheetProtection sheet="1" objects="1" scenarios="1"/>
  <mergeCells count="17">
    <mergeCell ref="A35:C35"/>
    <mergeCell ref="A36:C37"/>
    <mergeCell ref="A32:M32"/>
    <mergeCell ref="A1:M1"/>
    <mergeCell ref="A38:C39"/>
    <mergeCell ref="D35:F35"/>
    <mergeCell ref="G22:K23"/>
    <mergeCell ref="D36:F37"/>
    <mergeCell ref="D38:F39"/>
    <mergeCell ref="A40:C41"/>
    <mergeCell ref="A42:C43"/>
    <mergeCell ref="A44:C45"/>
    <mergeCell ref="A46:C47"/>
    <mergeCell ref="D44:F45"/>
    <mergeCell ref="D46:F47"/>
    <mergeCell ref="D40:F41"/>
    <mergeCell ref="D42:F43"/>
  </mergeCells>
  <pageMargins left="0.39370078740157483" right="0.39370078740157483" top="0.78740157480314965"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J53"/>
  <sheetViews>
    <sheetView showGridLines="0" showZeros="0" workbookViewId="0">
      <selection activeCell="G6" sqref="G6"/>
    </sheetView>
  </sheetViews>
  <sheetFormatPr baseColWidth="10" defaultRowHeight="15" x14ac:dyDescent="0.25"/>
  <cols>
    <col min="1" max="1" width="3.85546875" style="34" customWidth="1"/>
    <col min="2" max="2" width="81.28515625" style="10" customWidth="1"/>
    <col min="3" max="3" width="6.140625" style="11" customWidth="1"/>
    <col min="4" max="4" width="3.7109375" style="11" customWidth="1"/>
    <col min="5" max="5" width="7.85546875" style="11" customWidth="1"/>
    <col min="6" max="6" width="1.5703125" style="11" customWidth="1"/>
    <col min="7" max="10" width="7.85546875" style="11" customWidth="1"/>
    <col min="11" max="11" width="4.5703125" style="11" customWidth="1"/>
    <col min="12" max="16384" width="11.42578125" style="11"/>
  </cols>
  <sheetData>
    <row r="1" spans="1:10" ht="17.25" customHeight="1" thickBot="1" x14ac:dyDescent="0.3">
      <c r="A1" s="9" t="s">
        <v>19</v>
      </c>
      <c r="E1" s="268" t="s">
        <v>20</v>
      </c>
      <c r="F1" s="268"/>
      <c r="G1" s="268"/>
      <c r="H1" s="268"/>
      <c r="I1" s="268"/>
      <c r="J1" s="268"/>
    </row>
    <row r="2" spans="1:10" ht="60" customHeight="1" thickTop="1" x14ac:dyDescent="0.25">
      <c r="A2" s="269" t="s">
        <v>21</v>
      </c>
      <c r="B2" s="269"/>
      <c r="C2" s="269"/>
      <c r="D2" s="95"/>
      <c r="E2" s="270" t="s">
        <v>231</v>
      </c>
      <c r="F2" s="271"/>
      <c r="G2" s="271"/>
      <c r="H2" s="271"/>
      <c r="I2" s="271"/>
      <c r="J2" s="272"/>
    </row>
    <row r="3" spans="1:10" ht="19.5" customHeight="1" thickBot="1" x14ac:dyDescent="0.3">
      <c r="A3" s="279" t="s">
        <v>229</v>
      </c>
      <c r="B3" s="279"/>
      <c r="C3" s="279"/>
      <c r="D3" s="95"/>
      <c r="E3" s="273"/>
      <c r="F3" s="274"/>
      <c r="G3" s="274"/>
      <c r="H3" s="274"/>
      <c r="I3" s="274"/>
      <c r="J3" s="275"/>
    </row>
    <row r="4" spans="1:10" ht="15.75" customHeight="1" thickTop="1" thickBot="1" x14ac:dyDescent="0.3">
      <c r="A4" s="13"/>
      <c r="B4" s="13"/>
      <c r="C4" s="13" t="s">
        <v>24</v>
      </c>
      <c r="E4" s="276"/>
      <c r="F4" s="277"/>
      <c r="G4" s="277"/>
      <c r="H4" s="277"/>
      <c r="I4" s="277"/>
      <c r="J4" s="278"/>
    </row>
    <row r="5" spans="1:10" ht="16.5" thickTop="1" thickBot="1" x14ac:dyDescent="0.3">
      <c r="A5" s="14" t="s">
        <v>25</v>
      </c>
      <c r="B5" s="280" t="s">
        <v>26</v>
      </c>
      <c r="C5" s="280"/>
      <c r="D5" s="15"/>
      <c r="E5" s="16" t="s">
        <v>27</v>
      </c>
      <c r="F5" s="17"/>
      <c r="G5" s="16" t="s">
        <v>28</v>
      </c>
      <c r="H5" s="16" t="s">
        <v>29</v>
      </c>
      <c r="I5" s="16" t="s">
        <v>30</v>
      </c>
      <c r="J5" s="16" t="s">
        <v>31</v>
      </c>
    </row>
    <row r="6" spans="1:10" ht="15.75" thickTop="1" x14ac:dyDescent="0.25">
      <c r="A6" s="18"/>
      <c r="B6" s="19" t="s">
        <v>53</v>
      </c>
      <c r="C6" s="20" t="str">
        <f>IF(SUM(E6:J6)=0,"",SUM(E6:J6))</f>
        <v/>
      </c>
      <c r="D6" s="21"/>
      <c r="E6" s="22" t="str">
        <f>Klasse!M3</f>
        <v/>
      </c>
      <c r="F6" s="17"/>
      <c r="G6" s="23"/>
      <c r="H6" s="24"/>
      <c r="I6" s="24"/>
      <c r="J6" s="25"/>
    </row>
    <row r="7" spans="1:10" ht="4.5" customHeight="1" x14ac:dyDescent="0.25">
      <c r="A7" s="18"/>
      <c r="B7" s="19"/>
      <c r="C7" s="57"/>
      <c r="D7" s="21"/>
      <c r="E7" s="30"/>
      <c r="F7" s="17"/>
      <c r="G7" s="31"/>
      <c r="H7" s="32"/>
      <c r="I7" s="32"/>
      <c r="J7" s="33"/>
    </row>
    <row r="8" spans="1:10" x14ac:dyDescent="0.25">
      <c r="A8" s="14" t="s">
        <v>32</v>
      </c>
      <c r="B8" s="36" t="s">
        <v>226</v>
      </c>
      <c r="C8" s="36" t="s">
        <v>103</v>
      </c>
      <c r="D8" s="37"/>
      <c r="E8" s="30"/>
      <c r="F8" s="17"/>
      <c r="G8" s="31"/>
      <c r="H8" s="32"/>
      <c r="I8" s="32"/>
      <c r="J8" s="33"/>
    </row>
    <row r="9" spans="1:10" x14ac:dyDescent="0.25">
      <c r="B9" s="10" t="s">
        <v>104</v>
      </c>
      <c r="C9" s="20" t="str">
        <f t="shared" ref="C9:C14" si="0">IF(SUM(E9:J9)=0,"",SUM(E9:J9))</f>
        <v/>
      </c>
      <c r="D9" s="38"/>
      <c r="E9" s="26" t="str">
        <f>Klasse!H44</f>
        <v/>
      </c>
      <c r="F9" s="17"/>
      <c r="G9" s="27"/>
      <c r="H9" s="28"/>
      <c r="I9" s="28"/>
      <c r="J9" s="29"/>
    </row>
    <row r="10" spans="1:10" x14ac:dyDescent="0.25">
      <c r="B10" s="10" t="s">
        <v>105</v>
      </c>
      <c r="C10" s="20" t="str">
        <f t="shared" si="0"/>
        <v/>
      </c>
      <c r="D10" s="38"/>
      <c r="E10" s="26" t="str">
        <f>Klasse!I44</f>
        <v/>
      </c>
      <c r="F10" s="17"/>
      <c r="G10" s="27"/>
      <c r="H10" s="28"/>
      <c r="I10" s="28"/>
      <c r="J10" s="29"/>
    </row>
    <row r="11" spans="1:10" x14ac:dyDescent="0.25">
      <c r="B11" s="10" t="s">
        <v>106</v>
      </c>
      <c r="C11" s="20" t="str">
        <f t="shared" si="0"/>
        <v/>
      </c>
      <c r="D11" s="38"/>
      <c r="E11" s="26" t="str">
        <f>Klasse!J44</f>
        <v/>
      </c>
      <c r="F11" s="17"/>
      <c r="G11" s="27"/>
      <c r="H11" s="28"/>
      <c r="I11" s="28"/>
      <c r="J11" s="29"/>
    </row>
    <row r="12" spans="1:10" x14ac:dyDescent="0.25">
      <c r="B12" s="10" t="s">
        <v>107</v>
      </c>
      <c r="C12" s="20" t="str">
        <f t="shared" si="0"/>
        <v/>
      </c>
      <c r="D12" s="38"/>
      <c r="E12" s="26" t="str">
        <f>Klasse!K44</f>
        <v/>
      </c>
      <c r="F12" s="17"/>
      <c r="G12" s="27"/>
      <c r="H12" s="28"/>
      <c r="I12" s="28"/>
      <c r="J12" s="29"/>
    </row>
    <row r="13" spans="1:10" x14ac:dyDescent="0.25">
      <c r="B13" s="10" t="s">
        <v>108</v>
      </c>
      <c r="C13" s="20" t="str">
        <f t="shared" si="0"/>
        <v/>
      </c>
      <c r="D13" s="38"/>
      <c r="E13" s="26" t="str">
        <f>Klasse!L44</f>
        <v/>
      </c>
      <c r="F13" s="17"/>
      <c r="G13" s="27"/>
      <c r="H13" s="28"/>
      <c r="I13" s="28"/>
      <c r="J13" s="29"/>
    </row>
    <row r="14" spans="1:10" x14ac:dyDescent="0.25">
      <c r="B14" s="10" t="s">
        <v>109</v>
      </c>
      <c r="C14" s="20" t="str">
        <f t="shared" si="0"/>
        <v/>
      </c>
      <c r="D14" s="38"/>
      <c r="E14" s="26" t="str">
        <f>Klasse!M44</f>
        <v/>
      </c>
      <c r="F14" s="17"/>
      <c r="G14" s="27"/>
      <c r="H14" s="28"/>
      <c r="I14" s="28"/>
      <c r="J14" s="29"/>
    </row>
    <row r="15" spans="1:10" ht="4.5" customHeight="1" x14ac:dyDescent="0.25">
      <c r="C15" s="11" t="s">
        <v>103</v>
      </c>
      <c r="D15" s="35"/>
      <c r="E15" s="30"/>
      <c r="F15" s="17"/>
      <c r="G15" s="31"/>
      <c r="H15" s="32"/>
      <c r="I15" s="32"/>
      <c r="J15" s="33"/>
    </row>
    <row r="16" spans="1:10" x14ac:dyDescent="0.25">
      <c r="A16" s="14" t="s">
        <v>110</v>
      </c>
      <c r="B16" s="36" t="s">
        <v>111</v>
      </c>
      <c r="C16" s="36" t="s">
        <v>103</v>
      </c>
      <c r="D16" s="37"/>
      <c r="E16" s="30"/>
      <c r="F16" s="17"/>
      <c r="G16" s="31"/>
      <c r="H16" s="32"/>
      <c r="I16" s="32"/>
      <c r="J16" s="33"/>
    </row>
    <row r="17" spans="1:10" x14ac:dyDescent="0.25">
      <c r="B17" s="10" t="s">
        <v>112</v>
      </c>
      <c r="C17" s="20" t="str">
        <f t="shared" ref="C17:C22" si="1">IF(SUM(E17:J17)=0,"",SUM(E17:J17))</f>
        <v/>
      </c>
      <c r="D17" s="38"/>
      <c r="E17" s="26" t="str">
        <f>Klasse!H45</f>
        <v/>
      </c>
      <c r="F17" s="17"/>
      <c r="G17" s="27"/>
      <c r="H17" s="28"/>
      <c r="I17" s="28"/>
      <c r="J17" s="29"/>
    </row>
    <row r="18" spans="1:10" x14ac:dyDescent="0.25">
      <c r="B18" s="10" t="s">
        <v>113</v>
      </c>
      <c r="C18" s="20" t="str">
        <f t="shared" si="1"/>
        <v/>
      </c>
      <c r="D18" s="38"/>
      <c r="E18" s="26" t="str">
        <f>Klasse!I45</f>
        <v/>
      </c>
      <c r="F18" s="17"/>
      <c r="G18" s="27"/>
      <c r="H18" s="28"/>
      <c r="I18" s="28"/>
      <c r="J18" s="29"/>
    </row>
    <row r="19" spans="1:10" x14ac:dyDescent="0.25">
      <c r="B19" s="10" t="s">
        <v>114</v>
      </c>
      <c r="C19" s="20" t="str">
        <f t="shared" si="1"/>
        <v/>
      </c>
      <c r="D19" s="38"/>
      <c r="E19" s="26" t="str">
        <f>Klasse!J45</f>
        <v/>
      </c>
      <c r="F19" s="17"/>
      <c r="G19" s="27"/>
      <c r="H19" s="28"/>
      <c r="I19" s="28"/>
      <c r="J19" s="29"/>
    </row>
    <row r="20" spans="1:10" x14ac:dyDescent="0.25">
      <c r="B20" s="10" t="s">
        <v>115</v>
      </c>
      <c r="C20" s="20" t="str">
        <f t="shared" si="1"/>
        <v/>
      </c>
      <c r="D20" s="38"/>
      <c r="E20" s="26" t="str">
        <f>Klasse!K45</f>
        <v/>
      </c>
      <c r="F20" s="17"/>
      <c r="G20" s="27"/>
      <c r="H20" s="28"/>
      <c r="I20" s="28"/>
      <c r="J20" s="29"/>
    </row>
    <row r="21" spans="1:10" x14ac:dyDescent="0.25">
      <c r="B21" s="10" t="s">
        <v>116</v>
      </c>
      <c r="C21" s="20" t="str">
        <f t="shared" si="1"/>
        <v/>
      </c>
      <c r="D21" s="38"/>
      <c r="E21" s="26" t="str">
        <f>Klasse!L45</f>
        <v/>
      </c>
      <c r="F21" s="17"/>
      <c r="G21" s="27"/>
      <c r="H21" s="28"/>
      <c r="I21" s="28"/>
      <c r="J21" s="29"/>
    </row>
    <row r="22" spans="1:10" x14ac:dyDescent="0.25">
      <c r="B22" s="10" t="s">
        <v>117</v>
      </c>
      <c r="C22" s="20" t="str">
        <f t="shared" si="1"/>
        <v/>
      </c>
      <c r="D22" s="38"/>
      <c r="E22" s="26" t="str">
        <f>Klasse!M45</f>
        <v/>
      </c>
      <c r="F22" s="17"/>
      <c r="G22" s="27"/>
      <c r="H22" s="28"/>
      <c r="I22" s="28"/>
      <c r="J22" s="29"/>
    </row>
    <row r="23" spans="1:10" ht="6.75" customHeight="1" x14ac:dyDescent="0.25">
      <c r="C23" s="11" t="str">
        <f t="shared" ref="C23:C47" si="2">IF(SUM(E23:J23)=0,"",SUM(E23:J23))</f>
        <v/>
      </c>
      <c r="D23" s="35"/>
      <c r="E23" s="30"/>
      <c r="F23" s="17"/>
      <c r="G23" s="31"/>
      <c r="H23" s="32"/>
      <c r="I23" s="32"/>
      <c r="J23" s="33"/>
    </row>
    <row r="24" spans="1:10" ht="31.5" customHeight="1" x14ac:dyDescent="0.25">
      <c r="A24" s="14" t="s">
        <v>227</v>
      </c>
      <c r="B24" s="44" t="s">
        <v>79</v>
      </c>
      <c r="C24" s="36" t="str">
        <f t="shared" si="2"/>
        <v/>
      </c>
      <c r="D24" s="37"/>
      <c r="E24" s="30"/>
      <c r="F24" s="17"/>
      <c r="G24" s="31"/>
      <c r="H24" s="32"/>
      <c r="I24" s="32"/>
      <c r="J24" s="33"/>
    </row>
    <row r="25" spans="1:10" x14ac:dyDescent="0.25">
      <c r="B25" s="10" t="s">
        <v>100</v>
      </c>
      <c r="C25" s="20" t="str">
        <f t="shared" si="2"/>
        <v/>
      </c>
      <c r="D25" s="38"/>
      <c r="E25" s="26" t="str">
        <f>Klasse!D40</f>
        <v/>
      </c>
      <c r="F25" s="17"/>
      <c r="G25" s="27"/>
      <c r="H25" s="28"/>
      <c r="I25" s="28"/>
      <c r="J25" s="29"/>
    </row>
    <row r="26" spans="1:10" x14ac:dyDescent="0.25">
      <c r="B26" s="47" t="s">
        <v>80</v>
      </c>
      <c r="C26" s="49"/>
      <c r="D26" s="21"/>
      <c r="E26" s="50"/>
      <c r="F26" s="17"/>
      <c r="G26" s="51"/>
      <c r="H26" s="52"/>
      <c r="I26" s="52"/>
      <c r="J26" s="53"/>
    </row>
    <row r="27" spans="1:10" x14ac:dyDescent="0.25">
      <c r="B27" t="s">
        <v>189</v>
      </c>
      <c r="C27" s="48" t="str">
        <f t="shared" si="2"/>
        <v/>
      </c>
      <c r="D27" s="38"/>
      <c r="E27" s="26" t="str">
        <f>Klasse!E40</f>
        <v/>
      </c>
      <c r="F27" s="17"/>
      <c r="G27" s="27"/>
      <c r="H27" s="28"/>
      <c r="I27" s="28"/>
      <c r="J27" s="29"/>
    </row>
    <row r="28" spans="1:10" x14ac:dyDescent="0.25">
      <c r="B28" t="s">
        <v>190</v>
      </c>
      <c r="C28" s="20" t="str">
        <f t="shared" si="2"/>
        <v/>
      </c>
      <c r="D28" s="38"/>
      <c r="E28" s="26" t="str">
        <f>Klasse!F40</f>
        <v/>
      </c>
      <c r="F28" s="17"/>
      <c r="G28" s="27"/>
      <c r="H28" s="28"/>
      <c r="I28" s="28"/>
      <c r="J28" s="29"/>
    </row>
    <row r="29" spans="1:10" x14ac:dyDescent="0.25">
      <c r="B29" t="s">
        <v>101</v>
      </c>
      <c r="C29" s="20" t="str">
        <f t="shared" si="2"/>
        <v/>
      </c>
      <c r="D29" s="38"/>
      <c r="E29" s="26" t="str">
        <f>Klasse!G40</f>
        <v/>
      </c>
      <c r="F29" s="17"/>
      <c r="G29" s="27"/>
      <c r="H29" s="28"/>
      <c r="I29" s="28"/>
      <c r="J29" s="29"/>
    </row>
    <row r="30" spans="1:10" x14ac:dyDescent="0.25">
      <c r="B30" t="s">
        <v>191</v>
      </c>
      <c r="C30" s="20" t="str">
        <f t="shared" si="2"/>
        <v/>
      </c>
      <c r="D30" s="38"/>
      <c r="E30" s="26" t="str">
        <f>Klasse!H40</f>
        <v/>
      </c>
      <c r="F30" s="17"/>
      <c r="G30" s="27"/>
      <c r="H30" s="28"/>
      <c r="I30" s="28"/>
      <c r="J30" s="29"/>
    </row>
    <row r="31" spans="1:10" x14ac:dyDescent="0.25">
      <c r="B31" t="s">
        <v>192</v>
      </c>
      <c r="C31" s="20" t="str">
        <f t="shared" si="2"/>
        <v/>
      </c>
      <c r="D31" s="38"/>
      <c r="E31" s="26" t="str">
        <f>Klasse!I40</f>
        <v/>
      </c>
      <c r="F31" s="17"/>
      <c r="G31" s="27"/>
      <c r="H31" s="28"/>
      <c r="I31" s="28"/>
      <c r="J31" s="29"/>
    </row>
    <row r="32" spans="1:10" x14ac:dyDescent="0.25">
      <c r="B32" t="s">
        <v>193</v>
      </c>
      <c r="C32" s="20" t="str">
        <f t="shared" si="2"/>
        <v/>
      </c>
      <c r="D32" s="38"/>
      <c r="E32" s="26" t="str">
        <f>Klasse!J40</f>
        <v/>
      </c>
      <c r="F32" s="17"/>
      <c r="G32" s="27"/>
      <c r="H32" s="28"/>
      <c r="I32" s="28"/>
      <c r="J32" s="29"/>
    </row>
    <row r="33" spans="2:10" x14ac:dyDescent="0.25">
      <c r="B33" t="s">
        <v>102</v>
      </c>
      <c r="C33" s="20" t="str">
        <f t="shared" si="2"/>
        <v/>
      </c>
      <c r="D33" s="38"/>
      <c r="E33" s="26" t="str">
        <f>Klasse!K40</f>
        <v/>
      </c>
      <c r="F33" s="17"/>
      <c r="G33" s="27"/>
      <c r="H33" s="28"/>
      <c r="I33" s="28"/>
      <c r="J33" s="29"/>
    </row>
    <row r="34" spans="2:10" x14ac:dyDescent="0.25">
      <c r="B34" t="s">
        <v>194</v>
      </c>
      <c r="C34" s="20" t="str">
        <f t="shared" si="2"/>
        <v/>
      </c>
      <c r="D34" s="38"/>
      <c r="E34" s="26" t="str">
        <f>Klasse!L40</f>
        <v/>
      </c>
      <c r="F34" s="17"/>
      <c r="G34" s="27"/>
      <c r="H34" s="28"/>
      <c r="I34" s="28"/>
      <c r="J34" s="29"/>
    </row>
    <row r="35" spans="2:10" x14ac:dyDescent="0.25">
      <c r="B35" t="s">
        <v>195</v>
      </c>
      <c r="C35" s="20" t="str">
        <f t="shared" si="2"/>
        <v/>
      </c>
      <c r="D35" s="38"/>
      <c r="E35" s="26" t="str">
        <f>Klasse!M40</f>
        <v/>
      </c>
      <c r="F35" s="17"/>
      <c r="G35" s="27"/>
      <c r="H35" s="28"/>
      <c r="I35" s="28"/>
      <c r="J35" s="29"/>
    </row>
    <row r="36" spans="2:10" x14ac:dyDescent="0.25">
      <c r="B36" t="s">
        <v>196</v>
      </c>
      <c r="C36" s="20" t="str">
        <f t="shared" si="2"/>
        <v/>
      </c>
      <c r="D36" s="38"/>
      <c r="E36" s="26" t="str">
        <f>Klasse!N40</f>
        <v/>
      </c>
      <c r="F36" s="17"/>
      <c r="G36" s="27"/>
      <c r="H36" s="28"/>
      <c r="I36" s="28"/>
      <c r="J36" s="29"/>
    </row>
    <row r="37" spans="2:10" x14ac:dyDescent="0.25">
      <c r="B37" t="s">
        <v>219</v>
      </c>
      <c r="C37" s="20" t="str">
        <f t="shared" si="2"/>
        <v/>
      </c>
      <c r="D37" s="38"/>
      <c r="E37" s="26" t="str">
        <f>Klasse!O40</f>
        <v/>
      </c>
      <c r="F37" s="17"/>
      <c r="G37" s="27"/>
      <c r="H37" s="28"/>
      <c r="I37" s="28"/>
      <c r="J37" s="29"/>
    </row>
    <row r="38" spans="2:10" x14ac:dyDescent="0.25">
      <c r="B38" t="s">
        <v>197</v>
      </c>
      <c r="C38" s="20" t="str">
        <f t="shared" si="2"/>
        <v/>
      </c>
      <c r="D38" s="38"/>
      <c r="E38" s="26" t="str">
        <f>Klasse!P40</f>
        <v/>
      </c>
      <c r="F38" s="17"/>
      <c r="G38" s="27"/>
      <c r="H38" s="28"/>
      <c r="I38" s="28"/>
      <c r="J38" s="29"/>
    </row>
    <row r="39" spans="2:10" x14ac:dyDescent="0.25">
      <c r="B39" t="s">
        <v>198</v>
      </c>
      <c r="C39" s="20" t="str">
        <f t="shared" si="2"/>
        <v/>
      </c>
      <c r="D39" s="38"/>
      <c r="E39" s="26" t="str">
        <f>Klasse!Q40</f>
        <v/>
      </c>
      <c r="F39" s="17"/>
      <c r="G39" s="27"/>
      <c r="H39" s="28"/>
      <c r="I39" s="28"/>
      <c r="J39" s="29"/>
    </row>
    <row r="40" spans="2:10" x14ac:dyDescent="0.25">
      <c r="B40" t="s">
        <v>199</v>
      </c>
      <c r="C40" s="20" t="str">
        <f t="shared" si="2"/>
        <v/>
      </c>
      <c r="D40" s="38"/>
      <c r="E40" s="26" t="str">
        <f>Klasse!R40</f>
        <v/>
      </c>
      <c r="F40" s="17"/>
      <c r="G40" s="27"/>
      <c r="H40" s="28"/>
      <c r="I40" s="28"/>
      <c r="J40" s="29"/>
    </row>
    <row r="41" spans="2:10" x14ac:dyDescent="0.25">
      <c r="B41" t="s">
        <v>200</v>
      </c>
      <c r="C41" s="20" t="str">
        <f t="shared" si="2"/>
        <v/>
      </c>
      <c r="D41" s="38"/>
      <c r="E41" s="26" t="str">
        <f>Klasse!S40</f>
        <v/>
      </c>
      <c r="F41" s="17"/>
      <c r="G41" s="27"/>
      <c r="H41" s="28"/>
      <c r="I41" s="28"/>
      <c r="J41" s="29"/>
    </row>
    <row r="42" spans="2:10" x14ac:dyDescent="0.25">
      <c r="B42" t="s">
        <v>201</v>
      </c>
      <c r="C42" s="20" t="str">
        <f t="shared" si="2"/>
        <v/>
      </c>
      <c r="D42" s="38"/>
      <c r="E42" s="26" t="str">
        <f>Klasse!T40</f>
        <v/>
      </c>
      <c r="F42" s="17"/>
      <c r="G42" s="27"/>
      <c r="H42" s="28"/>
      <c r="I42" s="28"/>
      <c r="J42" s="29"/>
    </row>
    <row r="43" spans="2:10" x14ac:dyDescent="0.25">
      <c r="B43" t="s">
        <v>202</v>
      </c>
      <c r="C43" s="20" t="str">
        <f t="shared" si="2"/>
        <v/>
      </c>
      <c r="D43" s="38"/>
      <c r="E43" s="26" t="str">
        <f>Klasse!U40</f>
        <v/>
      </c>
      <c r="F43" s="17"/>
      <c r="G43" s="27"/>
      <c r="H43" s="28"/>
      <c r="I43" s="28"/>
      <c r="J43" s="29"/>
    </row>
    <row r="44" spans="2:10" x14ac:dyDescent="0.25">
      <c r="B44" t="s">
        <v>203</v>
      </c>
      <c r="C44" s="20" t="str">
        <f t="shared" si="2"/>
        <v/>
      </c>
      <c r="D44" s="38"/>
      <c r="E44" s="26" t="str">
        <f>Klasse!V40</f>
        <v/>
      </c>
      <c r="F44" s="17"/>
      <c r="G44" s="27"/>
      <c r="H44" s="28"/>
      <c r="I44" s="28"/>
      <c r="J44" s="29"/>
    </row>
    <row r="45" spans="2:10" x14ac:dyDescent="0.25">
      <c r="B45" t="s">
        <v>204</v>
      </c>
      <c r="C45" s="20" t="str">
        <f t="shared" si="2"/>
        <v/>
      </c>
      <c r="D45" s="38"/>
      <c r="E45" s="26" t="str">
        <f>Klasse!W40</f>
        <v/>
      </c>
      <c r="F45" s="17"/>
      <c r="G45" s="27"/>
      <c r="H45" s="28"/>
      <c r="I45" s="28"/>
      <c r="J45" s="29"/>
    </row>
    <row r="46" spans="2:10" x14ac:dyDescent="0.25">
      <c r="B46" t="s">
        <v>205</v>
      </c>
      <c r="C46" s="20" t="str">
        <f t="shared" si="2"/>
        <v/>
      </c>
      <c r="D46" s="38"/>
      <c r="E46" s="26" t="str">
        <f>Klasse!X40</f>
        <v/>
      </c>
      <c r="F46" s="17"/>
      <c r="G46" s="27"/>
      <c r="H46" s="28"/>
      <c r="I46" s="28"/>
      <c r="J46" s="29"/>
    </row>
    <row r="47" spans="2:10" ht="15.75" thickBot="1" x14ac:dyDescent="0.3">
      <c r="B47" t="s">
        <v>206</v>
      </c>
      <c r="C47" s="20" t="str">
        <f t="shared" si="2"/>
        <v/>
      </c>
      <c r="D47" s="38"/>
      <c r="E47" s="39" t="str">
        <f>Klasse!Y40</f>
        <v/>
      </c>
      <c r="F47" s="17"/>
      <c r="G47" s="54"/>
      <c r="H47" s="55"/>
      <c r="I47" s="55"/>
      <c r="J47" s="56"/>
    </row>
    <row r="48" spans="2:10" ht="6.75" customHeight="1" thickTop="1" x14ac:dyDescent="0.25">
      <c r="D48" s="35"/>
    </row>
    <row r="49" spans="1:4" x14ac:dyDescent="0.25">
      <c r="A49" s="14" t="s">
        <v>228</v>
      </c>
      <c r="B49" s="280" t="s">
        <v>47</v>
      </c>
      <c r="C49" s="280"/>
      <c r="D49" s="37"/>
    </row>
    <row r="50" spans="1:4" x14ac:dyDescent="0.25">
      <c r="B50" s="264" t="s">
        <v>48</v>
      </c>
      <c r="C50" s="264"/>
      <c r="D50" s="40"/>
    </row>
    <row r="51" spans="1:4" x14ac:dyDescent="0.25">
      <c r="B51" s="265" t="s">
        <v>49</v>
      </c>
      <c r="C51" s="265"/>
    </row>
    <row r="52" spans="1:4" ht="22.5" customHeight="1" x14ac:dyDescent="0.25">
      <c r="B52" s="10" t="s">
        <v>50</v>
      </c>
    </row>
    <row r="53" spans="1:4" ht="160.5" customHeight="1" x14ac:dyDescent="0.25">
      <c r="B53" s="266"/>
      <c r="C53" s="267"/>
    </row>
  </sheetData>
  <sheetProtection sheet="1" objects="1" scenarios="1"/>
  <mergeCells count="9">
    <mergeCell ref="B50:C50"/>
    <mergeCell ref="B51:C51"/>
    <mergeCell ref="B53:C53"/>
    <mergeCell ref="E1:J1"/>
    <mergeCell ref="A2:C2"/>
    <mergeCell ref="E2:J4"/>
    <mergeCell ref="A3:C3"/>
    <mergeCell ref="B5:C5"/>
    <mergeCell ref="B49:C49"/>
  </mergeCells>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J55"/>
  <sheetViews>
    <sheetView showGridLines="0" showZeros="0" workbookViewId="0">
      <selection activeCell="B36" sqref="B36"/>
    </sheetView>
  </sheetViews>
  <sheetFormatPr baseColWidth="10" defaultRowHeight="15" x14ac:dyDescent="0.25"/>
  <cols>
    <col min="1" max="1" width="3.85546875" style="34" customWidth="1"/>
    <col min="2" max="2" width="81.28515625" style="10" customWidth="1"/>
    <col min="3" max="3" width="6.140625" style="11" customWidth="1"/>
    <col min="4" max="4" width="3.7109375" style="11" customWidth="1"/>
    <col min="5" max="5" width="7.85546875" style="11" customWidth="1"/>
    <col min="6" max="6" width="1.5703125" style="11" customWidth="1"/>
    <col min="7" max="10" width="7.85546875" style="11" customWidth="1"/>
    <col min="11" max="11" width="4.5703125" style="11" customWidth="1"/>
    <col min="12" max="16384" width="11.42578125" style="11"/>
  </cols>
  <sheetData>
    <row r="1" spans="1:10" ht="17.25" customHeight="1" thickBot="1" x14ac:dyDescent="0.3">
      <c r="A1" s="9" t="s">
        <v>19</v>
      </c>
      <c r="E1" s="268" t="s">
        <v>20</v>
      </c>
      <c r="F1" s="268"/>
      <c r="G1" s="268"/>
      <c r="H1" s="268"/>
      <c r="I1" s="268"/>
      <c r="J1" s="268"/>
    </row>
    <row r="2" spans="1:10" ht="60" customHeight="1" thickTop="1" x14ac:dyDescent="0.25">
      <c r="A2" s="269" t="s">
        <v>21</v>
      </c>
      <c r="B2" s="269"/>
      <c r="C2" s="269"/>
      <c r="D2" s="12"/>
      <c r="E2" s="270" t="s">
        <v>22</v>
      </c>
      <c r="F2" s="271"/>
      <c r="G2" s="271"/>
      <c r="H2" s="271"/>
      <c r="I2" s="271"/>
      <c r="J2" s="272"/>
    </row>
    <row r="3" spans="1:10" ht="19.5" customHeight="1" thickBot="1" x14ac:dyDescent="0.3">
      <c r="A3" s="279" t="s">
        <v>23</v>
      </c>
      <c r="B3" s="279"/>
      <c r="C3" s="279"/>
      <c r="D3" s="12"/>
      <c r="E3" s="273"/>
      <c r="F3" s="274"/>
      <c r="G3" s="274"/>
      <c r="H3" s="274"/>
      <c r="I3" s="274"/>
      <c r="J3" s="275"/>
    </row>
    <row r="4" spans="1:10" ht="15.75" customHeight="1" thickTop="1" thickBot="1" x14ac:dyDescent="0.3">
      <c r="A4" s="13"/>
      <c r="B4" s="13"/>
      <c r="C4" s="13" t="s">
        <v>24</v>
      </c>
      <c r="E4" s="276"/>
      <c r="F4" s="274"/>
      <c r="G4" s="277"/>
      <c r="H4" s="277"/>
      <c r="I4" s="277"/>
      <c r="J4" s="278"/>
    </row>
    <row r="5" spans="1:10" ht="16.5" thickTop="1" thickBot="1" x14ac:dyDescent="0.3">
      <c r="A5" s="14" t="s">
        <v>25</v>
      </c>
      <c r="B5" s="280" t="s">
        <v>26</v>
      </c>
      <c r="C5" s="280"/>
      <c r="D5" s="15"/>
      <c r="E5" s="16" t="s">
        <v>27</v>
      </c>
      <c r="F5" s="17"/>
      <c r="G5" s="16" t="s">
        <v>28</v>
      </c>
      <c r="H5" s="16" t="s">
        <v>29</v>
      </c>
      <c r="I5" s="16" t="s">
        <v>30</v>
      </c>
      <c r="J5" s="16" t="s">
        <v>31</v>
      </c>
    </row>
    <row r="6" spans="1:10" ht="15.75" thickTop="1" x14ac:dyDescent="0.25">
      <c r="A6" s="18"/>
      <c r="B6" s="19" t="s">
        <v>53</v>
      </c>
      <c r="C6" s="20" t="str">
        <f>IF(SUM(E6:J6)=0,"",SUM(E6:J6))</f>
        <v/>
      </c>
      <c r="D6" s="21"/>
      <c r="E6" s="22"/>
      <c r="F6" s="17"/>
      <c r="G6" s="23"/>
      <c r="H6" s="24"/>
      <c r="I6" s="24"/>
      <c r="J6" s="25"/>
    </row>
    <row r="7" spans="1:10" ht="6.75" customHeight="1" x14ac:dyDescent="0.25">
      <c r="C7" s="11" t="str">
        <f t="shared" ref="C7:C49" si="0">IF(SUM(E7:J7)=0,"",SUM(E7:J7))</f>
        <v/>
      </c>
      <c r="D7" s="35"/>
      <c r="E7" s="30"/>
      <c r="F7" s="17"/>
      <c r="G7" s="31"/>
      <c r="H7" s="32"/>
      <c r="I7" s="32"/>
      <c r="J7" s="33"/>
    </row>
    <row r="8" spans="1:10" x14ac:dyDescent="0.25">
      <c r="A8" s="41"/>
      <c r="B8" s="43" t="s">
        <v>51</v>
      </c>
      <c r="C8" s="42" t="str">
        <f t="shared" si="0"/>
        <v/>
      </c>
      <c r="D8" s="37"/>
      <c r="E8" s="30"/>
      <c r="F8" s="17"/>
      <c r="G8" s="31"/>
      <c r="H8" s="32"/>
      <c r="I8" s="32"/>
      <c r="J8" s="33"/>
    </row>
    <row r="9" spans="1:10" x14ac:dyDescent="0.25">
      <c r="B9" s="10" t="s">
        <v>33</v>
      </c>
      <c r="C9" s="20" t="str">
        <f t="shared" si="0"/>
        <v/>
      </c>
      <c r="D9" s="38"/>
      <c r="E9" s="26"/>
      <c r="F9" s="17"/>
      <c r="G9" s="27"/>
      <c r="H9" s="28"/>
      <c r="I9" s="28"/>
      <c r="J9" s="29"/>
    </row>
    <row r="10" spans="1:10" x14ac:dyDescent="0.25">
      <c r="B10" s="10" t="s">
        <v>34</v>
      </c>
      <c r="C10" s="20" t="str">
        <f t="shared" si="0"/>
        <v/>
      </c>
      <c r="D10" s="38"/>
      <c r="E10" s="26"/>
      <c r="F10" s="17"/>
      <c r="G10" s="27"/>
      <c r="H10" s="28"/>
      <c r="I10" s="28"/>
      <c r="J10" s="29"/>
    </row>
    <row r="11" spans="1:10" x14ac:dyDescent="0.25">
      <c r="B11" s="10" t="s">
        <v>35</v>
      </c>
      <c r="C11" s="20" t="str">
        <f t="shared" si="0"/>
        <v/>
      </c>
      <c r="D11" s="38"/>
      <c r="E11" s="26"/>
      <c r="F11" s="17"/>
      <c r="G11" s="27"/>
      <c r="H11" s="28"/>
      <c r="I11" s="28"/>
      <c r="J11" s="29"/>
    </row>
    <row r="12" spans="1:10" x14ac:dyDescent="0.25">
      <c r="B12" s="10" t="s">
        <v>36</v>
      </c>
      <c r="C12" s="20" t="str">
        <f t="shared" si="0"/>
        <v/>
      </c>
      <c r="D12" s="38"/>
      <c r="E12" s="26"/>
      <c r="F12" s="17"/>
      <c r="G12" s="27"/>
      <c r="H12" s="28"/>
      <c r="I12" s="28"/>
      <c r="J12" s="29"/>
    </row>
    <row r="13" spans="1:10" x14ac:dyDescent="0.25">
      <c r="B13" s="10" t="s">
        <v>37</v>
      </c>
      <c r="C13" s="20" t="str">
        <f t="shared" si="0"/>
        <v/>
      </c>
      <c r="D13" s="38"/>
      <c r="E13" s="26"/>
      <c r="F13" s="17"/>
      <c r="G13" s="27"/>
      <c r="H13" s="28"/>
      <c r="I13" s="28"/>
      <c r="J13" s="29"/>
    </row>
    <row r="14" spans="1:10" x14ac:dyDescent="0.25">
      <c r="B14" s="10" t="s">
        <v>38</v>
      </c>
      <c r="C14" s="20" t="str">
        <f t="shared" si="0"/>
        <v/>
      </c>
      <c r="D14" s="38"/>
      <c r="E14" s="26"/>
      <c r="F14" s="17"/>
      <c r="G14" s="27"/>
      <c r="H14" s="28"/>
      <c r="I14" s="28"/>
      <c r="J14" s="29"/>
    </row>
    <row r="15" spans="1:10" ht="6.75" customHeight="1" x14ac:dyDescent="0.25">
      <c r="C15" s="11" t="str">
        <f t="shared" si="0"/>
        <v/>
      </c>
      <c r="D15" s="35"/>
      <c r="E15" s="30"/>
      <c r="F15" s="17"/>
      <c r="G15" s="31"/>
      <c r="H15" s="32"/>
      <c r="I15" s="32"/>
      <c r="J15" s="33"/>
    </row>
    <row r="16" spans="1:10" x14ac:dyDescent="0.25">
      <c r="A16" s="41"/>
      <c r="B16" s="43" t="s">
        <v>52</v>
      </c>
      <c r="C16" s="42" t="str">
        <f t="shared" si="0"/>
        <v/>
      </c>
      <c r="D16" s="37"/>
      <c r="E16" s="30"/>
      <c r="F16" s="17"/>
      <c r="G16" s="31"/>
      <c r="H16" s="32"/>
      <c r="I16" s="32"/>
      <c r="J16" s="33"/>
    </row>
    <row r="17" spans="1:10" x14ac:dyDescent="0.25">
      <c r="B17" s="10" t="s">
        <v>39</v>
      </c>
      <c r="C17" s="20" t="str">
        <f t="shared" si="0"/>
        <v/>
      </c>
      <c r="D17" s="38"/>
      <c r="E17" s="26"/>
      <c r="F17" s="17"/>
      <c r="G17" s="27"/>
      <c r="H17" s="28"/>
      <c r="I17" s="28"/>
      <c r="J17" s="29"/>
    </row>
    <row r="18" spans="1:10" x14ac:dyDescent="0.25">
      <c r="B18" s="10" t="s">
        <v>40</v>
      </c>
      <c r="C18" s="20" t="str">
        <f t="shared" si="0"/>
        <v/>
      </c>
      <c r="D18" s="38"/>
      <c r="E18" s="26"/>
      <c r="F18" s="17"/>
      <c r="G18" s="27"/>
      <c r="H18" s="28"/>
      <c r="I18" s="28"/>
      <c r="J18" s="29"/>
    </row>
    <row r="19" spans="1:10" x14ac:dyDescent="0.25">
      <c r="B19" s="10" t="s">
        <v>41</v>
      </c>
      <c r="C19" s="20" t="str">
        <f t="shared" si="0"/>
        <v/>
      </c>
      <c r="D19" s="38"/>
      <c r="E19" s="26"/>
      <c r="F19" s="17"/>
      <c r="G19" s="27"/>
      <c r="H19" s="28"/>
      <c r="I19" s="28"/>
      <c r="J19" s="29"/>
    </row>
    <row r="20" spans="1:10" x14ac:dyDescent="0.25">
      <c r="B20" s="10" t="s">
        <v>42</v>
      </c>
      <c r="C20" s="20" t="str">
        <f t="shared" si="0"/>
        <v/>
      </c>
      <c r="D20" s="38"/>
      <c r="E20" s="26"/>
      <c r="F20" s="17"/>
      <c r="G20" s="27"/>
      <c r="H20" s="28"/>
      <c r="I20" s="28"/>
      <c r="J20" s="29"/>
    </row>
    <row r="21" spans="1:10" x14ac:dyDescent="0.25">
      <c r="B21" s="10" t="s">
        <v>43</v>
      </c>
      <c r="C21" s="20" t="str">
        <f t="shared" si="0"/>
        <v/>
      </c>
      <c r="D21" s="38"/>
      <c r="E21" s="26"/>
      <c r="F21" s="17"/>
      <c r="G21" s="27"/>
      <c r="H21" s="28"/>
      <c r="I21" s="28"/>
      <c r="J21" s="29"/>
    </row>
    <row r="22" spans="1:10" x14ac:dyDescent="0.25">
      <c r="B22" s="10" t="s">
        <v>44</v>
      </c>
      <c r="C22" s="20" t="str">
        <f t="shared" si="0"/>
        <v/>
      </c>
      <c r="D22" s="38"/>
      <c r="E22" s="26"/>
      <c r="F22" s="17"/>
      <c r="G22" s="27"/>
      <c r="H22" s="28"/>
      <c r="I22" s="28"/>
      <c r="J22" s="29"/>
    </row>
    <row r="23" spans="1:10" ht="6.75" customHeight="1" x14ac:dyDescent="0.25">
      <c r="C23" s="11" t="str">
        <f t="shared" si="0"/>
        <v/>
      </c>
      <c r="D23" s="35"/>
      <c r="E23" s="30"/>
      <c r="F23" s="17"/>
      <c r="G23" s="31"/>
      <c r="H23" s="32"/>
      <c r="I23" s="32"/>
      <c r="J23" s="33"/>
    </row>
    <row r="24" spans="1:10" x14ac:dyDescent="0.25">
      <c r="A24" s="14" t="s">
        <v>32</v>
      </c>
      <c r="B24" s="36" t="s">
        <v>45</v>
      </c>
      <c r="C24" s="36" t="str">
        <f t="shared" si="0"/>
        <v/>
      </c>
      <c r="D24" s="37"/>
      <c r="E24" s="30"/>
      <c r="F24" s="17"/>
      <c r="G24" s="31"/>
      <c r="H24" s="32"/>
      <c r="I24" s="32"/>
      <c r="J24" s="33"/>
    </row>
    <row r="25" spans="1:10" x14ac:dyDescent="0.25">
      <c r="B25" s="10" t="s">
        <v>54</v>
      </c>
      <c r="C25" s="20" t="str">
        <f t="shared" si="0"/>
        <v/>
      </c>
      <c r="D25" s="38"/>
      <c r="E25" s="26"/>
      <c r="F25" s="17"/>
      <c r="G25" s="27"/>
      <c r="H25" s="28"/>
      <c r="I25" s="28"/>
      <c r="J25" s="29"/>
    </row>
    <row r="26" spans="1:10" x14ac:dyDescent="0.25">
      <c r="B26" s="10" t="s">
        <v>55</v>
      </c>
      <c r="C26" s="20" t="str">
        <f t="shared" si="0"/>
        <v/>
      </c>
      <c r="D26" s="38"/>
      <c r="E26" s="26"/>
      <c r="F26" s="17"/>
      <c r="G26" s="27"/>
      <c r="H26" s="28"/>
      <c r="I26" s="28"/>
      <c r="J26" s="29"/>
    </row>
    <row r="27" spans="1:10" x14ac:dyDescent="0.25">
      <c r="B27" s="10" t="s">
        <v>56</v>
      </c>
      <c r="C27" s="20" t="str">
        <f t="shared" si="0"/>
        <v/>
      </c>
      <c r="D27" s="38"/>
      <c r="E27" s="26"/>
      <c r="F27" s="17"/>
      <c r="G27" s="27"/>
      <c r="H27" s="28"/>
      <c r="I27" s="28"/>
      <c r="J27" s="29"/>
    </row>
    <row r="28" spans="1:10" x14ac:dyDescent="0.25">
      <c r="B28" s="10" t="s">
        <v>57</v>
      </c>
      <c r="C28" s="20" t="str">
        <f t="shared" si="0"/>
        <v/>
      </c>
      <c r="D28" s="38"/>
      <c r="E28" s="26"/>
      <c r="F28" s="17"/>
      <c r="G28" s="27"/>
      <c r="H28" s="28"/>
      <c r="I28" s="28"/>
      <c r="J28" s="29"/>
    </row>
    <row r="29" spans="1:10" x14ac:dyDescent="0.25">
      <c r="B29" s="10" t="s">
        <v>58</v>
      </c>
      <c r="C29" s="20" t="str">
        <f t="shared" si="0"/>
        <v/>
      </c>
      <c r="D29" s="38"/>
      <c r="E29" s="26"/>
      <c r="F29" s="17"/>
      <c r="G29" s="27"/>
      <c r="H29" s="28"/>
      <c r="I29" s="28"/>
      <c r="J29" s="29"/>
    </row>
    <row r="30" spans="1:10" x14ac:dyDescent="0.25">
      <c r="B30" s="10" t="s">
        <v>59</v>
      </c>
      <c r="C30" s="20" t="str">
        <f t="shared" si="0"/>
        <v/>
      </c>
      <c r="D30" s="38"/>
      <c r="E30" s="26"/>
      <c r="F30" s="17"/>
      <c r="G30" s="27"/>
      <c r="H30" s="28"/>
      <c r="I30" s="28"/>
      <c r="J30" s="29"/>
    </row>
    <row r="31" spans="1:10" x14ac:dyDescent="0.25">
      <c r="B31" s="10" t="s">
        <v>60</v>
      </c>
      <c r="C31" s="20" t="str">
        <f t="shared" si="0"/>
        <v/>
      </c>
      <c r="D31" s="38"/>
      <c r="E31" s="26"/>
      <c r="F31" s="17"/>
      <c r="G31" s="27"/>
      <c r="H31" s="28"/>
      <c r="I31" s="28"/>
      <c r="J31" s="29"/>
    </row>
    <row r="32" spans="1:10" x14ac:dyDescent="0.25">
      <c r="B32" s="10" t="s">
        <v>61</v>
      </c>
      <c r="C32" s="20" t="str">
        <f t="shared" si="0"/>
        <v/>
      </c>
      <c r="D32" s="38"/>
      <c r="E32" s="26"/>
      <c r="F32" s="17"/>
      <c r="G32" s="27"/>
      <c r="H32" s="28"/>
      <c r="I32" s="28"/>
      <c r="J32" s="29"/>
    </row>
    <row r="33" spans="2:10" x14ac:dyDescent="0.25">
      <c r="B33" s="10" t="s">
        <v>62</v>
      </c>
      <c r="C33" s="20" t="str">
        <f t="shared" si="0"/>
        <v/>
      </c>
      <c r="D33" s="38"/>
      <c r="E33" s="26"/>
      <c r="F33" s="17"/>
      <c r="G33" s="27"/>
      <c r="H33" s="28"/>
      <c r="I33" s="28"/>
      <c r="J33" s="29"/>
    </row>
    <row r="34" spans="2:10" x14ac:dyDescent="0.25">
      <c r="B34" s="10" t="s">
        <v>63</v>
      </c>
      <c r="C34" s="20" t="str">
        <f t="shared" si="0"/>
        <v/>
      </c>
      <c r="D34" s="38"/>
      <c r="E34" s="26"/>
      <c r="F34" s="17"/>
      <c r="G34" s="27"/>
      <c r="H34" s="28"/>
      <c r="I34" s="28"/>
      <c r="J34" s="29"/>
    </row>
    <row r="35" spans="2:10" x14ac:dyDescent="0.25">
      <c r="B35" s="10" t="s">
        <v>64</v>
      </c>
      <c r="C35" s="20" t="str">
        <f t="shared" si="0"/>
        <v/>
      </c>
      <c r="D35" s="38"/>
      <c r="E35" s="26"/>
      <c r="F35" s="17"/>
      <c r="G35" s="27"/>
      <c r="H35" s="28"/>
      <c r="I35" s="28"/>
      <c r="J35" s="29"/>
    </row>
    <row r="36" spans="2:10" x14ac:dyDescent="0.25">
      <c r="B36" s="10" t="s">
        <v>65</v>
      </c>
      <c r="C36" s="20" t="str">
        <f t="shared" si="0"/>
        <v/>
      </c>
      <c r="D36" s="38"/>
      <c r="E36" s="26"/>
      <c r="F36" s="17"/>
      <c r="G36" s="27"/>
      <c r="H36" s="28"/>
      <c r="I36" s="28"/>
      <c r="J36" s="29"/>
    </row>
    <row r="37" spans="2:10" x14ac:dyDescent="0.25">
      <c r="B37" s="10" t="s">
        <v>66</v>
      </c>
      <c r="C37" s="20" t="str">
        <f t="shared" si="0"/>
        <v/>
      </c>
      <c r="D37" s="38"/>
      <c r="E37" s="26"/>
      <c r="F37" s="17"/>
      <c r="G37" s="27"/>
      <c r="H37" s="28"/>
      <c r="I37" s="28"/>
      <c r="J37" s="29"/>
    </row>
    <row r="38" spans="2:10" x14ac:dyDescent="0.25">
      <c r="B38" s="10" t="s">
        <v>67</v>
      </c>
      <c r="C38" s="20" t="str">
        <f t="shared" si="0"/>
        <v/>
      </c>
      <c r="D38" s="38"/>
      <c r="E38" s="26"/>
      <c r="F38" s="17"/>
      <c r="G38" s="27"/>
      <c r="H38" s="28"/>
      <c r="I38" s="28"/>
      <c r="J38" s="29"/>
    </row>
    <row r="39" spans="2:10" x14ac:dyDescent="0.25">
      <c r="B39" s="10" t="s">
        <v>68</v>
      </c>
      <c r="C39" s="20" t="str">
        <f t="shared" si="0"/>
        <v/>
      </c>
      <c r="D39" s="38"/>
      <c r="E39" s="26"/>
      <c r="F39" s="17"/>
      <c r="G39" s="27"/>
      <c r="H39" s="28"/>
      <c r="I39" s="28"/>
      <c r="J39" s="29"/>
    </row>
    <row r="40" spans="2:10" x14ac:dyDescent="0.25">
      <c r="B40" s="10" t="s">
        <v>69</v>
      </c>
      <c r="C40" s="20" t="str">
        <f t="shared" si="0"/>
        <v/>
      </c>
      <c r="D40" s="38"/>
      <c r="E40" s="26"/>
      <c r="F40" s="17"/>
      <c r="G40" s="27"/>
      <c r="H40" s="28"/>
      <c r="I40" s="28"/>
      <c r="J40" s="29"/>
    </row>
    <row r="41" spans="2:10" x14ac:dyDescent="0.25">
      <c r="B41" s="10" t="s">
        <v>70</v>
      </c>
      <c r="C41" s="20" t="str">
        <f t="shared" si="0"/>
        <v/>
      </c>
      <c r="D41" s="38"/>
      <c r="E41" s="26"/>
      <c r="F41" s="17"/>
      <c r="G41" s="27"/>
      <c r="H41" s="28"/>
      <c r="I41" s="28"/>
      <c r="J41" s="29"/>
    </row>
    <row r="42" spans="2:10" x14ac:dyDescent="0.25">
      <c r="B42" s="10" t="s">
        <v>71</v>
      </c>
      <c r="C42" s="20" t="str">
        <f t="shared" si="0"/>
        <v/>
      </c>
      <c r="D42" s="38"/>
      <c r="E42" s="26"/>
      <c r="F42" s="17"/>
      <c r="G42" s="27"/>
      <c r="H42" s="28"/>
      <c r="I42" s="28"/>
      <c r="J42" s="29"/>
    </row>
    <row r="43" spans="2:10" x14ac:dyDescent="0.25">
      <c r="B43" s="10" t="s">
        <v>72</v>
      </c>
      <c r="C43" s="20" t="str">
        <f t="shared" si="0"/>
        <v/>
      </c>
      <c r="D43" s="38"/>
      <c r="E43" s="26"/>
      <c r="F43" s="17"/>
      <c r="G43" s="27"/>
      <c r="H43" s="28"/>
      <c r="I43" s="28"/>
      <c r="J43" s="29"/>
    </row>
    <row r="44" spans="2:10" x14ac:dyDescent="0.25">
      <c r="B44" s="10" t="s">
        <v>73</v>
      </c>
      <c r="C44" s="20" t="str">
        <f t="shared" si="0"/>
        <v/>
      </c>
      <c r="D44" s="38"/>
      <c r="E44" s="26"/>
      <c r="F44" s="17"/>
      <c r="G44" s="27"/>
      <c r="H44" s="28"/>
      <c r="I44" s="28"/>
      <c r="J44" s="29"/>
    </row>
    <row r="45" spans="2:10" x14ac:dyDescent="0.25">
      <c r="B45" s="10" t="s">
        <v>74</v>
      </c>
      <c r="C45" s="20" t="str">
        <f t="shared" si="0"/>
        <v/>
      </c>
      <c r="D45" s="38"/>
      <c r="E45" s="26"/>
      <c r="F45" s="17"/>
      <c r="G45" s="27"/>
      <c r="H45" s="28"/>
      <c r="I45" s="28"/>
      <c r="J45" s="29"/>
    </row>
    <row r="46" spans="2:10" x14ac:dyDescent="0.25">
      <c r="B46" s="10" t="s">
        <v>75</v>
      </c>
      <c r="C46" s="20" t="str">
        <f t="shared" si="0"/>
        <v/>
      </c>
      <c r="D46" s="38"/>
      <c r="E46" s="26"/>
      <c r="F46" s="17"/>
      <c r="G46" s="27"/>
      <c r="H46" s="28"/>
      <c r="I46" s="28"/>
      <c r="J46" s="29"/>
    </row>
    <row r="47" spans="2:10" x14ac:dyDescent="0.25">
      <c r="B47" s="10" t="s">
        <v>76</v>
      </c>
      <c r="C47" s="20" t="str">
        <f t="shared" si="0"/>
        <v/>
      </c>
      <c r="D47" s="38"/>
      <c r="E47" s="26"/>
      <c r="F47" s="17"/>
      <c r="G47" s="27"/>
      <c r="H47" s="28"/>
      <c r="I47" s="28"/>
      <c r="J47" s="29"/>
    </row>
    <row r="48" spans="2:10" x14ac:dyDescent="0.25">
      <c r="B48" s="10" t="s">
        <v>77</v>
      </c>
      <c r="C48" s="20" t="str">
        <f t="shared" si="0"/>
        <v/>
      </c>
      <c r="D48" s="38"/>
      <c r="E48" s="26"/>
      <c r="F48" s="17"/>
      <c r="G48" s="27"/>
      <c r="H48" s="28"/>
      <c r="I48" s="28"/>
      <c r="J48" s="29"/>
    </row>
    <row r="49" spans="1:10" ht="15.75" thickBot="1" x14ac:dyDescent="0.3">
      <c r="B49" s="10" t="s">
        <v>78</v>
      </c>
      <c r="C49" s="20" t="str">
        <f t="shared" si="0"/>
        <v/>
      </c>
      <c r="D49" s="38"/>
      <c r="E49" s="39"/>
      <c r="F49" s="17"/>
      <c r="G49" s="27"/>
      <c r="H49" s="28"/>
      <c r="I49" s="28"/>
      <c r="J49" s="29"/>
    </row>
    <row r="50" spans="1:10" ht="6.75" customHeight="1" thickTop="1" x14ac:dyDescent="0.25">
      <c r="D50" s="35"/>
    </row>
    <row r="51" spans="1:10" x14ac:dyDescent="0.25">
      <c r="A51" s="14" t="s">
        <v>46</v>
      </c>
      <c r="B51" s="280" t="s">
        <v>47</v>
      </c>
      <c r="C51" s="280"/>
      <c r="D51" s="37"/>
    </row>
    <row r="52" spans="1:10" x14ac:dyDescent="0.25">
      <c r="B52" s="264" t="s">
        <v>48</v>
      </c>
      <c r="C52" s="264"/>
      <c r="D52" s="40"/>
    </row>
    <row r="53" spans="1:10" x14ac:dyDescent="0.25">
      <c r="B53" s="265" t="s">
        <v>49</v>
      </c>
      <c r="C53" s="265"/>
    </row>
    <row r="54" spans="1:10" ht="22.5" customHeight="1" x14ac:dyDescent="0.25">
      <c r="B54" s="10" t="s">
        <v>50</v>
      </c>
    </row>
    <row r="55" spans="1:10" ht="160.5" customHeight="1" x14ac:dyDescent="0.25">
      <c r="B55" s="281"/>
      <c r="C55" s="282"/>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M67"/>
  <sheetViews>
    <sheetView showGridLines="0" zoomScale="115" zoomScaleNormal="115" workbookViewId="0">
      <selection sqref="A1:M1"/>
    </sheetView>
  </sheetViews>
  <sheetFormatPr baseColWidth="10" defaultRowHeight="15" x14ac:dyDescent="0.25"/>
  <cols>
    <col min="1" max="6" width="10.7109375" customWidth="1"/>
    <col min="7" max="7" width="8.7109375" customWidth="1"/>
    <col min="8" max="13" width="10.7109375" customWidth="1"/>
  </cols>
  <sheetData>
    <row r="1" spans="1:13" ht="21" x14ac:dyDescent="0.35">
      <c r="A1" s="259" t="s">
        <v>225</v>
      </c>
      <c r="B1" s="259"/>
      <c r="C1" s="259"/>
      <c r="D1" s="259"/>
      <c r="E1" s="259"/>
      <c r="F1" s="259"/>
      <c r="G1" s="259"/>
      <c r="H1" s="259"/>
      <c r="I1" s="259"/>
      <c r="J1" s="259"/>
      <c r="K1" s="259"/>
      <c r="L1" s="259"/>
      <c r="M1" s="259"/>
    </row>
    <row r="20" spans="1:13" ht="8.25" customHeight="1" x14ac:dyDescent="0.25"/>
    <row r="21" spans="1:13" ht="22.5" customHeight="1" x14ac:dyDescent="0.25"/>
    <row r="22" spans="1:13" ht="15" customHeight="1" x14ac:dyDescent="0.25">
      <c r="G22" s="263" t="s">
        <v>173</v>
      </c>
      <c r="H22" s="263"/>
      <c r="I22" s="263"/>
      <c r="J22" s="263"/>
      <c r="K22" s="263"/>
    </row>
    <row r="23" spans="1:13" x14ac:dyDescent="0.25">
      <c r="A23" s="130"/>
      <c r="E23" s="130"/>
      <c r="F23" s="130"/>
      <c r="G23" s="263"/>
      <c r="H23" s="263"/>
      <c r="I23" s="263"/>
      <c r="J23" s="263"/>
      <c r="K23" s="263"/>
    </row>
    <row r="24" spans="1:13" ht="15" customHeight="1" x14ac:dyDescent="0.25">
      <c r="A24" s="186"/>
      <c r="B24" s="186"/>
      <c r="F24" s="186"/>
      <c r="G24" s="186"/>
    </row>
    <row r="25" spans="1:13" ht="15" customHeight="1" x14ac:dyDescent="0.25">
      <c r="A25" s="187"/>
      <c r="B25" s="187"/>
      <c r="F25" s="187"/>
      <c r="G25" s="187"/>
    </row>
    <row r="26" spans="1:13" ht="15" customHeight="1" x14ac:dyDescent="0.25">
      <c r="A26" s="187"/>
      <c r="B26" s="187"/>
      <c r="C26" s="187"/>
      <c r="D26" s="187"/>
      <c r="E26" s="187"/>
      <c r="F26" s="187"/>
      <c r="G26" s="187"/>
    </row>
    <row r="27" spans="1:13" ht="28.5" customHeight="1" x14ac:dyDescent="0.25">
      <c r="A27" s="187"/>
      <c r="B27" s="187"/>
      <c r="C27" s="187"/>
      <c r="D27" s="187"/>
      <c r="E27" s="187"/>
      <c r="F27" s="187"/>
      <c r="G27" s="187"/>
    </row>
    <row r="28" spans="1:13" ht="28.5" customHeight="1" x14ac:dyDescent="0.25">
      <c r="A28" s="187"/>
      <c r="B28" s="187"/>
      <c r="C28" s="187"/>
      <c r="D28" s="187"/>
      <c r="E28" s="187"/>
      <c r="F28" s="187"/>
      <c r="G28" s="187"/>
      <c r="J28" s="67" t="s">
        <v>169</v>
      </c>
    </row>
    <row r="29" spans="1:13" ht="15" customHeight="1" x14ac:dyDescent="0.25">
      <c r="A29" s="187"/>
      <c r="B29" s="187"/>
      <c r="C29" s="187"/>
      <c r="J29" s="4" t="s">
        <v>160</v>
      </c>
      <c r="K29" s="5" t="s">
        <v>161</v>
      </c>
      <c r="L29" s="6" t="s">
        <v>162</v>
      </c>
    </row>
    <row r="30" spans="1:13" ht="28.5" customHeight="1" x14ac:dyDescent="0.25">
      <c r="A30" s="187"/>
      <c r="B30" s="187"/>
      <c r="C30" s="187"/>
    </row>
    <row r="31" spans="1:13" ht="12.75" customHeight="1" x14ac:dyDescent="0.25">
      <c r="A31" s="184"/>
      <c r="B31" s="184"/>
      <c r="C31" s="184"/>
      <c r="D31" s="184"/>
      <c r="E31" s="185"/>
      <c r="F31" s="184"/>
      <c r="G31" s="184"/>
    </row>
    <row r="32" spans="1:13" ht="21" x14ac:dyDescent="0.35">
      <c r="A32" s="259" t="s">
        <v>225</v>
      </c>
      <c r="B32" s="259"/>
      <c r="C32" s="259"/>
      <c r="D32" s="259"/>
      <c r="E32" s="259"/>
      <c r="F32" s="259"/>
      <c r="G32" s="259"/>
      <c r="H32" s="259"/>
      <c r="I32" s="259"/>
      <c r="J32" s="259"/>
      <c r="K32" s="259"/>
      <c r="L32" s="259"/>
      <c r="M32" s="259"/>
    </row>
    <row r="33" spans="1:6" ht="9" customHeight="1" x14ac:dyDescent="0.25"/>
    <row r="35" spans="1:6" x14ac:dyDescent="0.25">
      <c r="A35" s="258" t="s">
        <v>171</v>
      </c>
      <c r="B35" s="258"/>
      <c r="C35" s="258"/>
      <c r="D35" s="260" t="s">
        <v>172</v>
      </c>
      <c r="E35" s="261"/>
      <c r="F35" s="262"/>
    </row>
    <row r="36" spans="1:6" x14ac:dyDescent="0.25">
      <c r="A36" s="257" t="s">
        <v>130</v>
      </c>
      <c r="B36" s="257"/>
      <c r="C36" s="257"/>
      <c r="D36" s="257" t="s">
        <v>213</v>
      </c>
      <c r="E36" s="257"/>
      <c r="F36" s="257"/>
    </row>
    <row r="37" spans="1:6" x14ac:dyDescent="0.25">
      <c r="A37" s="257"/>
      <c r="B37" s="257"/>
      <c r="C37" s="257"/>
      <c r="D37" s="257"/>
      <c r="E37" s="257"/>
      <c r="F37" s="257"/>
    </row>
    <row r="38" spans="1:6" x14ac:dyDescent="0.25">
      <c r="A38" s="257" t="s">
        <v>186</v>
      </c>
      <c r="B38" s="257"/>
      <c r="C38" s="257"/>
      <c r="D38" s="257" t="s">
        <v>214</v>
      </c>
      <c r="E38" s="257"/>
      <c r="F38" s="257"/>
    </row>
    <row r="39" spans="1:6" x14ac:dyDescent="0.25">
      <c r="A39" s="257"/>
      <c r="B39" s="257"/>
      <c r="C39" s="257"/>
      <c r="D39" s="257"/>
      <c r="E39" s="257"/>
      <c r="F39" s="257"/>
    </row>
    <row r="40" spans="1:6" x14ac:dyDescent="0.25">
      <c r="A40" s="257" t="s">
        <v>131</v>
      </c>
      <c r="B40" s="257"/>
      <c r="C40" s="257"/>
      <c r="D40" s="257" t="s">
        <v>224</v>
      </c>
      <c r="E40" s="257"/>
      <c r="F40" s="257"/>
    </row>
    <row r="41" spans="1:6" x14ac:dyDescent="0.25">
      <c r="A41" s="257"/>
      <c r="B41" s="257"/>
      <c r="C41" s="257"/>
      <c r="D41" s="257"/>
      <c r="E41" s="257"/>
      <c r="F41" s="257"/>
    </row>
    <row r="42" spans="1:6" x14ac:dyDescent="0.25">
      <c r="A42" s="257" t="s">
        <v>132</v>
      </c>
      <c r="B42" s="257"/>
      <c r="C42" s="257"/>
      <c r="D42" s="257" t="s">
        <v>212</v>
      </c>
      <c r="E42" s="257"/>
      <c r="F42" s="257"/>
    </row>
    <row r="43" spans="1:6" x14ac:dyDescent="0.25">
      <c r="A43" s="257"/>
      <c r="B43" s="257"/>
      <c r="C43" s="257"/>
      <c r="D43" s="257"/>
      <c r="E43" s="257"/>
      <c r="F43" s="257"/>
    </row>
    <row r="44" spans="1:6" x14ac:dyDescent="0.25">
      <c r="A44" s="257" t="s">
        <v>129</v>
      </c>
      <c r="B44" s="257"/>
      <c r="C44" s="257"/>
      <c r="D44" s="257" t="s">
        <v>81</v>
      </c>
      <c r="E44" s="257"/>
      <c r="F44" s="257"/>
    </row>
    <row r="45" spans="1:6" x14ac:dyDescent="0.25">
      <c r="A45" s="257"/>
      <c r="B45" s="257"/>
      <c r="C45" s="257"/>
      <c r="D45" s="257"/>
      <c r="E45" s="257"/>
      <c r="F45" s="257"/>
    </row>
    <row r="46" spans="1:6" x14ac:dyDescent="0.25">
      <c r="A46" s="257" t="s">
        <v>187</v>
      </c>
      <c r="B46" s="257"/>
      <c r="C46" s="257"/>
      <c r="D46" s="257">
        <v>4</v>
      </c>
      <c r="E46" s="257"/>
      <c r="F46" s="257"/>
    </row>
    <row r="47" spans="1:6" x14ac:dyDescent="0.25">
      <c r="A47" s="257"/>
      <c r="B47" s="257"/>
      <c r="C47" s="257"/>
      <c r="D47" s="257"/>
      <c r="E47" s="257"/>
      <c r="F47" s="257"/>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sheetData>
  <sheetProtection sheet="1" objects="1" scenarios="1"/>
  <mergeCells count="17">
    <mergeCell ref="A36:C37"/>
    <mergeCell ref="D36:F37"/>
    <mergeCell ref="A1:M1"/>
    <mergeCell ref="G22:K23"/>
    <mergeCell ref="A32:M32"/>
    <mergeCell ref="A35:C35"/>
    <mergeCell ref="D35:F35"/>
    <mergeCell ref="A44:C45"/>
    <mergeCell ref="D44:F45"/>
    <mergeCell ref="A46:C47"/>
    <mergeCell ref="D46:F47"/>
    <mergeCell ref="A38:C39"/>
    <mergeCell ref="D38:F39"/>
    <mergeCell ref="A40:C41"/>
    <mergeCell ref="D40:F41"/>
    <mergeCell ref="A42:C43"/>
    <mergeCell ref="D42:F43"/>
  </mergeCells>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4337"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14337"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2:AN105"/>
  <sheetViews>
    <sheetView workbookViewId="0">
      <selection activeCell="P3" sqref="P3"/>
    </sheetView>
  </sheetViews>
  <sheetFormatPr baseColWidth="10" defaultRowHeight="15" x14ac:dyDescent="0.25"/>
  <cols>
    <col min="1" max="112" width="5.7109375" customWidth="1"/>
  </cols>
  <sheetData>
    <row r="2" spans="2:39" x14ac:dyDescent="0.25">
      <c r="J2" s="58" t="s">
        <v>156</v>
      </c>
      <c r="K2" s="68" t="s">
        <v>134</v>
      </c>
      <c r="L2" s="68" t="s">
        <v>135</v>
      </c>
      <c r="M2" s="68" t="s">
        <v>136</v>
      </c>
      <c r="N2" s="68" t="s">
        <v>137</v>
      </c>
      <c r="O2" s="68" t="s">
        <v>138</v>
      </c>
      <c r="P2" s="68" t="s">
        <v>139</v>
      </c>
      <c r="Q2" s="68" t="s">
        <v>140</v>
      </c>
      <c r="R2" s="68" t="s">
        <v>141</v>
      </c>
      <c r="S2" s="68" t="s">
        <v>142</v>
      </c>
      <c r="T2" s="68" t="s">
        <v>143</v>
      </c>
      <c r="U2" s="68" t="s">
        <v>144</v>
      </c>
      <c r="V2" s="68" t="s">
        <v>145</v>
      </c>
      <c r="W2" s="68" t="s">
        <v>146</v>
      </c>
      <c r="X2" s="68" t="s">
        <v>147</v>
      </c>
      <c r="Y2" s="68" t="s">
        <v>148</v>
      </c>
      <c r="Z2" s="68" t="s">
        <v>149</v>
      </c>
      <c r="AA2" s="68" t="s">
        <v>150</v>
      </c>
      <c r="AB2" s="68" t="s">
        <v>151</v>
      </c>
      <c r="AC2" s="68" t="s">
        <v>152</v>
      </c>
      <c r="AD2" s="68" t="s">
        <v>153</v>
      </c>
      <c r="AE2" s="68" t="s">
        <v>154</v>
      </c>
      <c r="AF2" s="68" t="s">
        <v>155</v>
      </c>
      <c r="AG2" s="68"/>
      <c r="AH2" s="68"/>
      <c r="AI2" s="68"/>
      <c r="AJ2" s="68"/>
      <c r="AK2" s="68"/>
      <c r="AL2" s="132"/>
      <c r="AM2" s="132"/>
    </row>
    <row r="3" spans="2:39" ht="118.5" customHeight="1" x14ac:dyDescent="0.25">
      <c r="B3" s="2"/>
      <c r="C3" s="2"/>
      <c r="D3" s="2"/>
      <c r="E3" s="2"/>
      <c r="J3" s="59" t="s">
        <v>119</v>
      </c>
      <c r="K3" s="60" t="str">
        <f>Meldedaten!B25</f>
        <v>Teil A - Orthographie</v>
      </c>
      <c r="L3" s="170" t="str">
        <f>Meldedaten!B27</f>
        <v>1 - Überschrift</v>
      </c>
      <c r="M3" s="170" t="str">
        <f>Meldedaten!B28</f>
        <v>2.1 - Aufgaben des Chors</v>
      </c>
      <c r="N3" s="170" t="str">
        <f>Meldedaten!B29</f>
        <v>2.1 - Syntax</v>
      </c>
      <c r="O3" s="170" t="str">
        <f>Meldedaten!B30</f>
        <v>2.2 - Dichter</v>
      </c>
      <c r="P3" s="170" t="str">
        <f>Meldedaten!B31</f>
        <v>2.2  - Syntax</v>
      </c>
      <c r="Q3" s="170" t="str">
        <f>Meldedaten!B32</f>
        <v>2.3 - Schauspieler/Rollen</v>
      </c>
      <c r="R3" s="170" t="str">
        <f>Meldedaten!B33</f>
        <v>2.3 - Syntax</v>
      </c>
      <c r="S3" s="170" t="str">
        <f>Meldedaten!B34</f>
        <v>3 - Flussdiagramm</v>
      </c>
      <c r="T3" s="170" t="str">
        <f>Meldedaten!B35</f>
        <v>4 - Lehrbuchtext</v>
      </c>
      <c r="U3" s="170" t="str">
        <f>Meldedaten!B36</f>
        <v>4 - Kohärenz</v>
      </c>
      <c r="V3" s="170" t="str">
        <f>Meldedaten!B37</f>
        <v>4 - Textsortenmerkmale</v>
      </c>
      <c r="W3" s="170" t="str">
        <f>Meldedaten!B38</f>
        <v>5.1 - Bedeutungsbeziehungen</v>
      </c>
      <c r="X3" s="170" t="str">
        <f>Meldedaten!B39</f>
        <v>5.2 - Bedeutungsbeziehungen</v>
      </c>
      <c r="Y3" s="170" t="str">
        <f>Meldedaten!B40</f>
        <v>5.3 - Bedeutungsbeziehungen</v>
      </c>
      <c r="Z3" s="170" t="str">
        <f>Meldedaten!B41</f>
        <v>6 - Fachbegriffe</v>
      </c>
      <c r="AA3" s="170" t="str">
        <f>Meldedaten!B42</f>
        <v>6 - Merkmale</v>
      </c>
      <c r="AB3" s="170" t="str">
        <f>Meldedaten!B43</f>
        <v>7 - Stammformen/Leitformen</v>
      </c>
      <c r="AC3" s="170" t="str">
        <f>Meldedaten!B44</f>
        <v>8 - Passiv</v>
      </c>
      <c r="AD3" s="170" t="str">
        <f>Meldedaten!B45</f>
        <v>9.1 - Satzglieder</v>
      </c>
      <c r="AE3" s="170" t="str">
        <f>Meldedaten!B46</f>
        <v>9.2 - Satzgliedteile</v>
      </c>
      <c r="AF3" s="170" t="str">
        <f>Meldedaten!B47</f>
        <v>9.3 - Wortarten</v>
      </c>
      <c r="AG3" s="60"/>
      <c r="AH3" s="60"/>
      <c r="AI3" s="60"/>
      <c r="AJ3" s="60"/>
      <c r="AK3" s="60"/>
      <c r="AL3" s="174"/>
      <c r="AM3" s="174"/>
    </row>
    <row r="4" spans="2:39" x14ac:dyDescent="0.25">
      <c r="B4" s="2"/>
      <c r="C4" s="1"/>
      <c r="D4" s="2"/>
      <c r="E4" s="2"/>
      <c r="J4" s="59" t="s">
        <v>120</v>
      </c>
      <c r="K4" s="168" t="s">
        <v>118</v>
      </c>
      <c r="L4" s="171" t="s">
        <v>207</v>
      </c>
      <c r="M4" s="171" t="s">
        <v>87</v>
      </c>
      <c r="N4" s="171" t="s">
        <v>87</v>
      </c>
      <c r="O4" s="171" t="s">
        <v>88</v>
      </c>
      <c r="P4" s="171" t="s">
        <v>208</v>
      </c>
      <c r="Q4" s="171" t="s">
        <v>89</v>
      </c>
      <c r="R4" s="171" t="s">
        <v>89</v>
      </c>
      <c r="S4" s="172" t="s">
        <v>90</v>
      </c>
      <c r="T4" s="172" t="s">
        <v>209</v>
      </c>
      <c r="U4" s="172" t="s">
        <v>209</v>
      </c>
      <c r="V4" s="172" t="s">
        <v>209</v>
      </c>
      <c r="W4" s="173" t="s">
        <v>91</v>
      </c>
      <c r="X4" s="173" t="s">
        <v>92</v>
      </c>
      <c r="Y4" s="173" t="s">
        <v>93</v>
      </c>
      <c r="Z4" s="173" t="s">
        <v>210</v>
      </c>
      <c r="AA4" s="171" t="s">
        <v>210</v>
      </c>
      <c r="AB4" s="173" t="s">
        <v>211</v>
      </c>
      <c r="AC4" s="171" t="s">
        <v>94</v>
      </c>
      <c r="AD4" s="171" t="s">
        <v>95</v>
      </c>
      <c r="AE4" s="171" t="s">
        <v>96</v>
      </c>
      <c r="AF4" s="171" t="s">
        <v>97</v>
      </c>
      <c r="AG4" s="169"/>
      <c r="AH4" s="164"/>
      <c r="AI4" s="164"/>
      <c r="AJ4" s="164"/>
      <c r="AK4" s="164"/>
      <c r="AL4" s="175"/>
      <c r="AM4" s="175"/>
    </row>
    <row r="5" spans="2:39" ht="60" thickBot="1" x14ac:dyDescent="0.3">
      <c r="B5" s="2"/>
      <c r="C5" s="1"/>
      <c r="D5" s="2"/>
      <c r="E5" s="2"/>
      <c r="J5" s="59" t="s">
        <v>121</v>
      </c>
      <c r="K5" s="46" t="s">
        <v>82</v>
      </c>
      <c r="L5" s="46" t="s">
        <v>83</v>
      </c>
      <c r="M5" s="46" t="s">
        <v>218</v>
      </c>
      <c r="N5" s="46" t="s">
        <v>84</v>
      </c>
      <c r="O5" s="46" t="s">
        <v>176</v>
      </c>
      <c r="P5" s="46" t="s">
        <v>84</v>
      </c>
      <c r="Q5" s="46" t="s">
        <v>217</v>
      </c>
      <c r="R5" s="46" t="s">
        <v>84</v>
      </c>
      <c r="S5" s="46" t="s">
        <v>177</v>
      </c>
      <c r="T5" s="46" t="s">
        <v>178</v>
      </c>
      <c r="U5" s="46" t="s">
        <v>179</v>
      </c>
      <c r="V5" s="46" t="s">
        <v>216</v>
      </c>
      <c r="W5" s="46" t="s">
        <v>98</v>
      </c>
      <c r="X5" s="46" t="s">
        <v>98</v>
      </c>
      <c r="Y5" s="46" t="s">
        <v>98</v>
      </c>
      <c r="Z5" s="46" t="s">
        <v>180</v>
      </c>
      <c r="AA5" s="46" t="s">
        <v>181</v>
      </c>
      <c r="AB5" s="46" t="s">
        <v>215</v>
      </c>
      <c r="AC5" s="46" t="s">
        <v>182</v>
      </c>
      <c r="AD5" s="46" t="s">
        <v>85</v>
      </c>
      <c r="AE5" s="46" t="s">
        <v>183</v>
      </c>
      <c r="AF5" s="46" t="s">
        <v>86</v>
      </c>
      <c r="AG5" s="46"/>
      <c r="AH5" s="46"/>
      <c r="AI5" s="46"/>
      <c r="AJ5" s="46"/>
      <c r="AK5" s="46"/>
      <c r="AL5" s="45"/>
      <c r="AM5" s="45"/>
    </row>
    <row r="6" spans="2:39" ht="15.75" thickTop="1" x14ac:dyDescent="0.25">
      <c r="B6" s="2"/>
      <c r="C6" s="70" t="s">
        <v>0</v>
      </c>
      <c r="D6" s="71"/>
      <c r="E6" s="2"/>
      <c r="J6" s="59" t="s">
        <v>133</v>
      </c>
      <c r="K6" s="78">
        <f>Klasse!D9</f>
        <v>10</v>
      </c>
      <c r="L6" s="78">
        <f>Klasse!E9</f>
        <v>1</v>
      </c>
      <c r="M6" s="78">
        <f>Klasse!F9</f>
        <v>2</v>
      </c>
      <c r="N6" s="78">
        <f>Klasse!G9</f>
        <v>1</v>
      </c>
      <c r="O6" s="78">
        <f>Klasse!H9</f>
        <v>1</v>
      </c>
      <c r="P6" s="78">
        <f>Klasse!I9</f>
        <v>1</v>
      </c>
      <c r="Q6" s="78">
        <f>Klasse!J9</f>
        <v>2</v>
      </c>
      <c r="R6" s="78">
        <f>Klasse!K9</f>
        <v>1</v>
      </c>
      <c r="S6" s="78">
        <f>Klasse!L9</f>
        <v>5</v>
      </c>
      <c r="T6" s="78">
        <f>Klasse!M9</f>
        <v>4</v>
      </c>
      <c r="U6" s="78">
        <f>Klasse!N9</f>
        <v>2</v>
      </c>
      <c r="V6" s="78">
        <f>Klasse!O9</f>
        <v>1</v>
      </c>
      <c r="W6" s="78">
        <f>Klasse!P9</f>
        <v>1</v>
      </c>
      <c r="X6" s="78">
        <f>Klasse!Q9</f>
        <v>1</v>
      </c>
      <c r="Y6" s="78">
        <f>Klasse!R9</f>
        <v>1</v>
      </c>
      <c r="Z6" s="78">
        <f>Klasse!S9</f>
        <v>3</v>
      </c>
      <c r="AA6" s="78">
        <f>Klasse!T9</f>
        <v>6</v>
      </c>
      <c r="AB6" s="78">
        <f>Klasse!U9</f>
        <v>7</v>
      </c>
      <c r="AC6" s="78">
        <f>Klasse!V9</f>
        <v>2</v>
      </c>
      <c r="AD6" s="78">
        <f>Klasse!W9</f>
        <v>12</v>
      </c>
      <c r="AE6" s="78">
        <f>Klasse!X9</f>
        <v>3</v>
      </c>
      <c r="AF6" s="78">
        <f>Klasse!Y9</f>
        <v>5</v>
      </c>
      <c r="AG6" s="78"/>
      <c r="AH6" s="78"/>
      <c r="AI6" s="78"/>
      <c r="AJ6" s="78"/>
      <c r="AK6" s="78"/>
      <c r="AL6" s="176"/>
      <c r="AM6" s="176"/>
    </row>
    <row r="7" spans="2:39" x14ac:dyDescent="0.25">
      <c r="B7" s="3"/>
      <c r="C7" s="72" t="s">
        <v>1</v>
      </c>
      <c r="D7" s="73" t="s">
        <v>2</v>
      </c>
      <c r="E7" s="2"/>
      <c r="J7" s="59" t="s">
        <v>122</v>
      </c>
      <c r="K7" s="61" t="str">
        <f>VLOOKUP(K$3,Meldedaten!$B$25:$E$47,4,0)</f>
        <v/>
      </c>
      <c r="L7" s="61" t="str">
        <f>VLOOKUP(L$3,Meldedaten!$B$25:$E$47,4,0)</f>
        <v/>
      </c>
      <c r="M7" s="61" t="str">
        <f>VLOOKUP(M$3,Meldedaten!$B$25:$E$47,4,0)</f>
        <v/>
      </c>
      <c r="N7" s="61" t="str">
        <f>VLOOKUP(N$3,Meldedaten!$B$25:$E$47,4,0)</f>
        <v/>
      </c>
      <c r="O7" s="61" t="str">
        <f>VLOOKUP(O$3,Meldedaten!$B$25:$E$47,4,0)</f>
        <v/>
      </c>
      <c r="P7" s="61" t="str">
        <f>VLOOKUP(P$3,Meldedaten!$B$25:$E$47,4,0)</f>
        <v/>
      </c>
      <c r="Q7" s="61" t="str">
        <f>VLOOKUP(Q$3,Meldedaten!$B$25:$E$47,4,0)</f>
        <v/>
      </c>
      <c r="R7" s="61" t="str">
        <f>VLOOKUP(R$3,Meldedaten!$B$25:$E$47,4,0)</f>
        <v/>
      </c>
      <c r="S7" s="61" t="str">
        <f>VLOOKUP(S$3,Meldedaten!$B$25:$E$47,4,0)</f>
        <v/>
      </c>
      <c r="T7" s="61" t="str">
        <f>VLOOKUP(T$3,Meldedaten!$B$25:$E$47,4,0)</f>
        <v/>
      </c>
      <c r="U7" s="61" t="str">
        <f>VLOOKUP(U$3,Meldedaten!$B$25:$E$47,4,0)</f>
        <v/>
      </c>
      <c r="V7" s="61" t="str">
        <f>VLOOKUP(V$3,Meldedaten!$B$25:$E$47,4,0)</f>
        <v/>
      </c>
      <c r="W7" s="61" t="str">
        <f>VLOOKUP(W$3,Meldedaten!$B$25:$E$47,4,0)</f>
        <v/>
      </c>
      <c r="X7" s="61" t="str">
        <f>VLOOKUP(X$3,Meldedaten!$B$25:$E$47,4,0)</f>
        <v/>
      </c>
      <c r="Y7" s="61" t="str">
        <f>VLOOKUP(Y$3,Meldedaten!$B$25:$E$47,4,0)</f>
        <v/>
      </c>
      <c r="Z7" s="61" t="str">
        <f>VLOOKUP(Z$3,Meldedaten!$B$25:$E$47,4,0)</f>
        <v/>
      </c>
      <c r="AA7" s="61" t="str">
        <f>VLOOKUP(AA$3,Meldedaten!$B$25:$E$47,4,0)</f>
        <v/>
      </c>
      <c r="AB7" s="61" t="str">
        <f>VLOOKUP(AB$3,Meldedaten!$B$25:$E$47,4,0)</f>
        <v/>
      </c>
      <c r="AC7" s="61" t="str">
        <f>VLOOKUP(AC$3,Meldedaten!$B$25:$E$47,4,0)</f>
        <v/>
      </c>
      <c r="AD7" s="61" t="str">
        <f>VLOOKUP(AD$3,Meldedaten!$B$25:$E$47,4,0)</f>
        <v/>
      </c>
      <c r="AE7" s="61" t="str">
        <f>VLOOKUP(AE$3,Meldedaten!$B$25:$E$47,4,0)</f>
        <v/>
      </c>
      <c r="AF7" s="61" t="str">
        <f>VLOOKUP(AF$3,Meldedaten!$B$25:$E$47,4,0)</f>
        <v/>
      </c>
      <c r="AG7" s="61"/>
      <c r="AH7" s="61"/>
      <c r="AI7" s="61"/>
      <c r="AJ7" s="61"/>
      <c r="AK7" s="61"/>
      <c r="AL7" s="177"/>
      <c r="AM7" s="177"/>
    </row>
    <row r="8" spans="2:39" x14ac:dyDescent="0.25">
      <c r="B8" s="3"/>
      <c r="C8" s="74">
        <v>0</v>
      </c>
      <c r="D8" s="75">
        <v>6</v>
      </c>
      <c r="E8" s="2"/>
      <c r="J8" s="59" t="s">
        <v>123</v>
      </c>
      <c r="K8" s="61" t="str">
        <f>VLOOKUP(K$3,Meldedaten!$B$25:$E$47,2,0)</f>
        <v/>
      </c>
      <c r="L8" s="61" t="str">
        <f>VLOOKUP(L$3,Meldedaten!$B$25:$E$47,2,0)</f>
        <v/>
      </c>
      <c r="M8" s="61" t="str">
        <f>VLOOKUP(M$3,Meldedaten!$B$25:$E$47,2,0)</f>
        <v/>
      </c>
      <c r="N8" s="61" t="str">
        <f>VLOOKUP(N$3,Meldedaten!$B$25:$E$47,2,0)</f>
        <v/>
      </c>
      <c r="O8" s="61" t="str">
        <f>VLOOKUP(O$3,Meldedaten!$B$25:$E$47,2,0)</f>
        <v/>
      </c>
      <c r="P8" s="61" t="str">
        <f>VLOOKUP(P$3,Meldedaten!$B$25:$E$47,2,0)</f>
        <v/>
      </c>
      <c r="Q8" s="61" t="str">
        <f>VLOOKUP(Q$3,Meldedaten!$B$25:$E$47,2,0)</f>
        <v/>
      </c>
      <c r="R8" s="61" t="str">
        <f>VLOOKUP(R$3,Meldedaten!$B$25:$E$47,2,0)</f>
        <v/>
      </c>
      <c r="S8" s="61" t="str">
        <f>VLOOKUP(S$3,Meldedaten!$B$25:$E$47,2,0)</f>
        <v/>
      </c>
      <c r="T8" s="61" t="str">
        <f>VLOOKUP(T$3,Meldedaten!$B$25:$E$47,2,0)</f>
        <v/>
      </c>
      <c r="U8" s="61" t="str">
        <f>VLOOKUP(U$3,Meldedaten!$B$25:$E$47,2,0)</f>
        <v/>
      </c>
      <c r="V8" s="61" t="str">
        <f>VLOOKUP(V$3,Meldedaten!$B$25:$E$47,2,0)</f>
        <v/>
      </c>
      <c r="W8" s="61" t="str">
        <f>VLOOKUP(W$3,Meldedaten!$B$25:$E$47,2,0)</f>
        <v/>
      </c>
      <c r="X8" s="61" t="str">
        <f>VLOOKUP(X$3,Meldedaten!$B$25:$E$47,2,0)</f>
        <v/>
      </c>
      <c r="Y8" s="61" t="str">
        <f>VLOOKUP(Y$3,Meldedaten!$B$25:$E$47,2,0)</f>
        <v/>
      </c>
      <c r="Z8" s="61" t="str">
        <f>VLOOKUP(Z$3,Meldedaten!$B$25:$E$47,2,0)</f>
        <v/>
      </c>
      <c r="AA8" s="61" t="str">
        <f>VLOOKUP(AA$3,Meldedaten!$B$25:$E$47,2,0)</f>
        <v/>
      </c>
      <c r="AB8" s="61" t="str">
        <f>VLOOKUP(AB$3,Meldedaten!$B$25:$E$47,2,0)</f>
        <v/>
      </c>
      <c r="AC8" s="61" t="str">
        <f>VLOOKUP(AC$3,Meldedaten!$B$25:$E$47,2,0)</f>
        <v/>
      </c>
      <c r="AD8" s="61" t="str">
        <f>VLOOKUP(AD$3,Meldedaten!$B$25:$E$47,2,0)</f>
        <v/>
      </c>
      <c r="AE8" s="61" t="str">
        <f>VLOOKUP(AE$3,Meldedaten!$B$25:$E$47,2,0)</f>
        <v/>
      </c>
      <c r="AF8" s="61" t="str">
        <f>VLOOKUP(AF$3,Meldedaten!$B$25:$E$47,2,0)</f>
        <v/>
      </c>
      <c r="AG8" s="61"/>
      <c r="AH8" s="61"/>
      <c r="AI8" s="61"/>
      <c r="AJ8" s="61"/>
      <c r="AK8" s="61"/>
      <c r="AL8" s="177"/>
      <c r="AM8" s="177"/>
    </row>
    <row r="9" spans="2:39" x14ac:dyDescent="0.25">
      <c r="B9" s="3"/>
      <c r="C9" s="74">
        <v>15</v>
      </c>
      <c r="D9" s="75">
        <v>5</v>
      </c>
      <c r="E9" s="2"/>
    </row>
    <row r="10" spans="2:39" x14ac:dyDescent="0.25">
      <c r="B10" s="3"/>
      <c r="C10" s="74">
        <v>29</v>
      </c>
      <c r="D10" s="75">
        <v>4</v>
      </c>
      <c r="E10" s="2"/>
    </row>
    <row r="11" spans="2:39" x14ac:dyDescent="0.25">
      <c r="B11" s="3"/>
      <c r="C11" s="74">
        <v>43</v>
      </c>
      <c r="D11" s="75">
        <v>3</v>
      </c>
      <c r="E11" s="2"/>
    </row>
    <row r="12" spans="2:39" x14ac:dyDescent="0.25">
      <c r="B12" s="3"/>
      <c r="C12" s="74">
        <v>54</v>
      </c>
      <c r="D12" s="75">
        <v>2</v>
      </c>
      <c r="E12" s="2"/>
    </row>
    <row r="13" spans="2:39" ht="15.75" thickBot="1" x14ac:dyDescent="0.3">
      <c r="B13" s="3"/>
      <c r="C13" s="76">
        <v>67</v>
      </c>
      <c r="D13" s="77">
        <v>1</v>
      </c>
      <c r="E13" s="2"/>
    </row>
    <row r="14" spans="2:39" ht="15.75" thickTop="1" x14ac:dyDescent="0.25">
      <c r="B14" s="2"/>
      <c r="C14" s="2"/>
      <c r="D14" s="2"/>
      <c r="E14" s="2"/>
      <c r="G14" s="65" t="s">
        <v>166</v>
      </c>
    </row>
    <row r="17" spans="1:40" ht="21" x14ac:dyDescent="0.35">
      <c r="A17" s="62" t="s">
        <v>124</v>
      </c>
      <c r="H17" s="92" t="str">
        <f>IF(Klasse!F3="","",Klasse!F3)</f>
        <v/>
      </c>
      <c r="O17" s="64" t="s">
        <v>125</v>
      </c>
      <c r="P17" s="63" t="str">
        <f>Meldedaten!E6</f>
        <v/>
      </c>
    </row>
    <row r="18" spans="1:40" ht="15" customHeight="1" x14ac:dyDescent="0.35">
      <c r="A18" s="62"/>
      <c r="H18" s="92"/>
      <c r="O18" s="64"/>
      <c r="P18" s="63"/>
    </row>
    <row r="19" spans="1:40" ht="15" customHeight="1" x14ac:dyDescent="0.35">
      <c r="E19" s="66" t="s">
        <v>164</v>
      </c>
      <c r="F19" s="67"/>
      <c r="O19" s="64"/>
      <c r="P19" s="63"/>
    </row>
    <row r="20" spans="1:40" ht="15" customHeight="1" x14ac:dyDescent="0.35">
      <c r="D20" s="93" t="s">
        <v>163</v>
      </c>
      <c r="E20" t="s">
        <v>174</v>
      </c>
      <c r="O20" s="64"/>
      <c r="P20" s="63"/>
    </row>
    <row r="21" spans="1:40" ht="15" customHeight="1" x14ac:dyDescent="0.35">
      <c r="A21" s="62"/>
      <c r="E21" s="69" t="s">
        <v>134</v>
      </c>
      <c r="F21" s="69" t="s">
        <v>135</v>
      </c>
      <c r="G21" s="69" t="s">
        <v>136</v>
      </c>
      <c r="H21" s="69" t="s">
        <v>137</v>
      </c>
      <c r="I21" s="69" t="s">
        <v>138</v>
      </c>
      <c r="J21" s="69" t="s">
        <v>139</v>
      </c>
      <c r="K21" s="69" t="s">
        <v>140</v>
      </c>
      <c r="L21" s="69" t="s">
        <v>141</v>
      </c>
      <c r="M21" s="69" t="s">
        <v>142</v>
      </c>
      <c r="N21" s="69" t="s">
        <v>143</v>
      </c>
      <c r="O21" s="69" t="s">
        <v>144</v>
      </c>
      <c r="P21" s="69" t="s">
        <v>145</v>
      </c>
      <c r="Q21" s="69" t="s">
        <v>146</v>
      </c>
      <c r="R21" s="69" t="s">
        <v>147</v>
      </c>
      <c r="S21" s="69" t="s">
        <v>148</v>
      </c>
      <c r="T21" s="69" t="s">
        <v>149</v>
      </c>
      <c r="U21" s="69" t="s">
        <v>150</v>
      </c>
      <c r="V21" s="69" t="s">
        <v>151</v>
      </c>
      <c r="W21" s="69" t="s">
        <v>152</v>
      </c>
      <c r="X21" s="69" t="s">
        <v>153</v>
      </c>
      <c r="Y21" s="69" t="s">
        <v>154</v>
      </c>
      <c r="Z21" s="69" t="s">
        <v>155</v>
      </c>
      <c r="AA21" s="69"/>
      <c r="AB21" s="69"/>
      <c r="AC21" s="69"/>
      <c r="AD21" s="69"/>
      <c r="AE21" s="69"/>
    </row>
    <row r="22" spans="1:40" ht="15" customHeight="1" x14ac:dyDescent="0.35">
      <c r="A22" s="62"/>
      <c r="E22" s="94" t="s">
        <v>81</v>
      </c>
      <c r="F22" s="288" t="s">
        <v>80</v>
      </c>
      <c r="G22" s="288"/>
      <c r="H22" s="288"/>
      <c r="I22" s="288"/>
      <c r="J22" s="288"/>
      <c r="K22" s="288"/>
      <c r="L22" s="288"/>
      <c r="M22" s="288"/>
      <c r="N22" s="288"/>
      <c r="O22" s="288"/>
      <c r="P22" s="288"/>
      <c r="Q22" s="288"/>
      <c r="R22" s="288"/>
      <c r="S22" s="288"/>
      <c r="T22" s="288"/>
      <c r="U22" s="288"/>
      <c r="V22" s="288"/>
      <c r="W22" s="288"/>
      <c r="X22" s="288"/>
      <c r="Y22" s="288"/>
      <c r="Z22" s="288"/>
      <c r="AA22" s="182"/>
      <c r="AB22" s="182"/>
      <c r="AC22" s="182"/>
      <c r="AD22" s="182"/>
      <c r="AE22" s="182"/>
    </row>
    <row r="23" spans="1:40" ht="15" customHeight="1" x14ac:dyDescent="0.35">
      <c r="A23" s="62"/>
      <c r="E23" s="94"/>
      <c r="F23" s="165" t="s">
        <v>207</v>
      </c>
      <c r="G23" s="165" t="s">
        <v>87</v>
      </c>
      <c r="H23" s="165" t="s">
        <v>87</v>
      </c>
      <c r="I23" s="165" t="s">
        <v>88</v>
      </c>
      <c r="J23" s="165" t="s">
        <v>208</v>
      </c>
      <c r="K23" s="165" t="s">
        <v>89</v>
      </c>
      <c r="L23" s="165" t="s">
        <v>89</v>
      </c>
      <c r="M23" s="166" t="s">
        <v>90</v>
      </c>
      <c r="N23" s="166" t="s">
        <v>209</v>
      </c>
      <c r="O23" s="166" t="s">
        <v>209</v>
      </c>
      <c r="P23" s="166" t="s">
        <v>209</v>
      </c>
      <c r="Q23" s="167" t="s">
        <v>91</v>
      </c>
      <c r="R23" s="167" t="s">
        <v>92</v>
      </c>
      <c r="S23" s="167" t="s">
        <v>93</v>
      </c>
      <c r="T23" s="167" t="s">
        <v>210</v>
      </c>
      <c r="U23" s="165" t="s">
        <v>210</v>
      </c>
      <c r="V23" s="167" t="s">
        <v>211</v>
      </c>
      <c r="W23" s="165" t="s">
        <v>94</v>
      </c>
      <c r="X23" s="165" t="s">
        <v>95</v>
      </c>
      <c r="Y23" s="165" t="s">
        <v>96</v>
      </c>
      <c r="Z23" s="165" t="s">
        <v>97</v>
      </c>
      <c r="AA23" s="175"/>
      <c r="AB23" s="175"/>
      <c r="AC23" s="175"/>
      <c r="AD23" s="175"/>
      <c r="AE23" s="175"/>
    </row>
    <row r="24" spans="1:40" ht="60" customHeight="1" x14ac:dyDescent="0.35">
      <c r="A24" s="62"/>
      <c r="E24" s="45" t="s">
        <v>82</v>
      </c>
      <c r="F24" s="45" t="s">
        <v>83</v>
      </c>
      <c r="G24" s="45" t="s">
        <v>218</v>
      </c>
      <c r="H24" s="45" t="s">
        <v>84</v>
      </c>
      <c r="I24" s="45" t="s">
        <v>176</v>
      </c>
      <c r="J24" s="45" t="s">
        <v>84</v>
      </c>
      <c r="K24" s="45" t="s">
        <v>217</v>
      </c>
      <c r="L24" s="45" t="s">
        <v>84</v>
      </c>
      <c r="M24" s="45" t="s">
        <v>177</v>
      </c>
      <c r="N24" s="45" t="s">
        <v>178</v>
      </c>
      <c r="O24" s="45" t="s">
        <v>179</v>
      </c>
      <c r="P24" s="45" t="s">
        <v>216</v>
      </c>
      <c r="Q24" s="45" t="s">
        <v>98</v>
      </c>
      <c r="R24" s="45" t="s">
        <v>98</v>
      </c>
      <c r="S24" s="45" t="s">
        <v>98</v>
      </c>
      <c r="T24" s="45" t="s">
        <v>180</v>
      </c>
      <c r="U24" s="45" t="s">
        <v>181</v>
      </c>
      <c r="V24" s="45" t="s">
        <v>215</v>
      </c>
      <c r="W24" s="45" t="s">
        <v>182</v>
      </c>
      <c r="X24" s="45" t="s">
        <v>85</v>
      </c>
      <c r="Y24" s="45" t="s">
        <v>183</v>
      </c>
      <c r="Z24" s="45" t="s">
        <v>86</v>
      </c>
      <c r="AA24" s="45"/>
      <c r="AB24" s="45"/>
      <c r="AC24" s="45"/>
      <c r="AD24" s="45"/>
      <c r="AE24" s="45"/>
    </row>
    <row r="25" spans="1:40" ht="15" customHeight="1" x14ac:dyDescent="0.35">
      <c r="A25" s="62"/>
      <c r="D25" s="58" t="s">
        <v>157</v>
      </c>
      <c r="E25" s="86" t="e">
        <f>E27/(E26*$P17)</f>
        <v>#VALUE!</v>
      </c>
      <c r="F25" s="86" t="e">
        <f t="shared" ref="F25:Z25" si="0">F27/(F26*$P17)</f>
        <v>#VALUE!</v>
      </c>
      <c r="G25" s="86" t="e">
        <f t="shared" si="0"/>
        <v>#VALUE!</v>
      </c>
      <c r="H25" s="86" t="e">
        <f t="shared" si="0"/>
        <v>#VALUE!</v>
      </c>
      <c r="I25" s="86" t="e">
        <f t="shared" si="0"/>
        <v>#VALUE!</v>
      </c>
      <c r="J25" s="86" t="e">
        <f t="shared" si="0"/>
        <v>#VALUE!</v>
      </c>
      <c r="K25" s="86" t="e">
        <f t="shared" si="0"/>
        <v>#VALUE!</v>
      </c>
      <c r="L25" s="86" t="e">
        <f t="shared" si="0"/>
        <v>#VALUE!</v>
      </c>
      <c r="M25" s="86" t="e">
        <f t="shared" si="0"/>
        <v>#VALUE!</v>
      </c>
      <c r="N25" s="86" t="e">
        <f t="shared" si="0"/>
        <v>#VALUE!</v>
      </c>
      <c r="O25" s="86" t="e">
        <f t="shared" si="0"/>
        <v>#VALUE!</v>
      </c>
      <c r="P25" s="86" t="e">
        <f t="shared" si="0"/>
        <v>#VALUE!</v>
      </c>
      <c r="Q25" s="86" t="e">
        <f t="shared" si="0"/>
        <v>#VALUE!</v>
      </c>
      <c r="R25" s="86" t="e">
        <f t="shared" si="0"/>
        <v>#VALUE!</v>
      </c>
      <c r="S25" s="86" t="e">
        <f t="shared" si="0"/>
        <v>#VALUE!</v>
      </c>
      <c r="T25" s="86" t="e">
        <f t="shared" si="0"/>
        <v>#VALUE!</v>
      </c>
      <c r="U25" s="86" t="e">
        <f t="shared" si="0"/>
        <v>#VALUE!</v>
      </c>
      <c r="V25" s="86" t="e">
        <f t="shared" si="0"/>
        <v>#VALUE!</v>
      </c>
      <c r="W25" s="86" t="e">
        <f t="shared" si="0"/>
        <v>#VALUE!</v>
      </c>
      <c r="X25" s="86" t="e">
        <f t="shared" si="0"/>
        <v>#VALUE!</v>
      </c>
      <c r="Y25" s="86" t="e">
        <f t="shared" si="0"/>
        <v>#VALUE!</v>
      </c>
      <c r="Z25" s="86" t="e">
        <f t="shared" si="0"/>
        <v>#VALUE!</v>
      </c>
      <c r="AA25" s="86"/>
      <c r="AB25" s="86"/>
      <c r="AC25" s="86"/>
      <c r="AD25" s="86"/>
      <c r="AE25" s="86"/>
    </row>
    <row r="26" spans="1:40" ht="15" customHeight="1" x14ac:dyDescent="0.35">
      <c r="A26" s="62"/>
      <c r="D26" s="58" t="s">
        <v>158</v>
      </c>
      <c r="E26">
        <f>K$6</f>
        <v>10</v>
      </c>
      <c r="F26">
        <f t="shared" ref="F26:Z26" si="1">L$6</f>
        <v>1</v>
      </c>
      <c r="G26">
        <f t="shared" si="1"/>
        <v>2</v>
      </c>
      <c r="H26">
        <f t="shared" si="1"/>
        <v>1</v>
      </c>
      <c r="I26">
        <f t="shared" si="1"/>
        <v>1</v>
      </c>
      <c r="J26">
        <f t="shared" si="1"/>
        <v>1</v>
      </c>
      <c r="K26">
        <f t="shared" si="1"/>
        <v>2</v>
      </c>
      <c r="L26">
        <f t="shared" si="1"/>
        <v>1</v>
      </c>
      <c r="M26">
        <f t="shared" si="1"/>
        <v>5</v>
      </c>
      <c r="N26">
        <f t="shared" si="1"/>
        <v>4</v>
      </c>
      <c r="O26">
        <f t="shared" si="1"/>
        <v>2</v>
      </c>
      <c r="P26">
        <f t="shared" si="1"/>
        <v>1</v>
      </c>
      <c r="Q26">
        <f t="shared" si="1"/>
        <v>1</v>
      </c>
      <c r="R26">
        <f t="shared" si="1"/>
        <v>1</v>
      </c>
      <c r="S26">
        <f t="shared" si="1"/>
        <v>1</v>
      </c>
      <c r="T26">
        <f t="shared" si="1"/>
        <v>3</v>
      </c>
      <c r="U26">
        <f t="shared" si="1"/>
        <v>6</v>
      </c>
      <c r="V26">
        <f t="shared" si="1"/>
        <v>7</v>
      </c>
      <c r="W26">
        <f t="shared" si="1"/>
        <v>2</v>
      </c>
      <c r="X26">
        <f t="shared" si="1"/>
        <v>12</v>
      </c>
      <c r="Y26">
        <f t="shared" si="1"/>
        <v>3</v>
      </c>
      <c r="Z26">
        <f t="shared" si="1"/>
        <v>5</v>
      </c>
    </row>
    <row r="27" spans="1:40" ht="15" customHeight="1" x14ac:dyDescent="0.35">
      <c r="A27" s="62"/>
      <c r="D27" s="58" t="s">
        <v>159</v>
      </c>
      <c r="E27" t="str">
        <f>K7</f>
        <v/>
      </c>
      <c r="F27" t="str">
        <f t="shared" ref="F27:Z27" si="2">L7</f>
        <v/>
      </c>
      <c r="G27" t="str">
        <f t="shared" si="2"/>
        <v/>
      </c>
      <c r="H27" t="str">
        <f t="shared" si="2"/>
        <v/>
      </c>
      <c r="I27" t="str">
        <f t="shared" si="2"/>
        <v/>
      </c>
      <c r="J27" t="str">
        <f t="shared" si="2"/>
        <v/>
      </c>
      <c r="K27" t="str">
        <f t="shared" si="2"/>
        <v/>
      </c>
      <c r="L27" t="str">
        <f t="shared" si="2"/>
        <v/>
      </c>
      <c r="M27" t="str">
        <f t="shared" si="2"/>
        <v/>
      </c>
      <c r="N27" t="str">
        <f t="shared" si="2"/>
        <v/>
      </c>
      <c r="O27" t="str">
        <f t="shared" si="2"/>
        <v/>
      </c>
      <c r="P27" t="str">
        <f t="shared" si="2"/>
        <v/>
      </c>
      <c r="Q27" t="str">
        <f t="shared" si="2"/>
        <v/>
      </c>
      <c r="R27" t="str">
        <f t="shared" si="2"/>
        <v/>
      </c>
      <c r="S27" t="str">
        <f t="shared" si="2"/>
        <v/>
      </c>
      <c r="T27" t="str">
        <f t="shared" si="2"/>
        <v/>
      </c>
      <c r="U27" t="str">
        <f t="shared" si="2"/>
        <v/>
      </c>
      <c r="V27" t="str">
        <f t="shared" si="2"/>
        <v/>
      </c>
      <c r="W27" t="str">
        <f t="shared" si="2"/>
        <v/>
      </c>
      <c r="X27" t="str">
        <f t="shared" si="2"/>
        <v/>
      </c>
      <c r="Y27" t="str">
        <f t="shared" si="2"/>
        <v/>
      </c>
      <c r="Z27" t="str">
        <f t="shared" si="2"/>
        <v/>
      </c>
    </row>
    <row r="28" spans="1:40" ht="15" customHeight="1" x14ac:dyDescent="0.35">
      <c r="A28" s="62"/>
      <c r="H28" s="92"/>
      <c r="O28" s="64"/>
      <c r="P28" s="63"/>
    </row>
    <row r="29" spans="1:40" ht="15" customHeight="1" x14ac:dyDescent="0.35">
      <c r="A29" s="62"/>
      <c r="H29" s="92"/>
      <c r="O29" s="64"/>
      <c r="P29" s="63"/>
    </row>
    <row r="30" spans="1:40" ht="15" customHeight="1" x14ac:dyDescent="0.25">
      <c r="E30" s="90" t="s">
        <v>165</v>
      </c>
    </row>
    <row r="31" spans="1:40" ht="15" customHeight="1" x14ac:dyDescent="0.25">
      <c r="D31" s="93" t="s">
        <v>163</v>
      </c>
      <c r="E31" t="s">
        <v>175</v>
      </c>
    </row>
    <row r="32" spans="1:40" ht="15" customHeight="1" x14ac:dyDescent="0.25">
      <c r="E32" t="s">
        <v>160</v>
      </c>
      <c r="F32" t="s">
        <v>161</v>
      </c>
      <c r="G32" t="s">
        <v>162</v>
      </c>
      <c r="K32" s="289" t="s">
        <v>160</v>
      </c>
      <c r="L32" s="289"/>
      <c r="M32" s="289"/>
      <c r="N32" s="289"/>
      <c r="O32" s="289"/>
      <c r="P32" s="289"/>
      <c r="Q32" s="289"/>
      <c r="R32" s="289"/>
      <c r="S32" s="290" t="s">
        <v>161</v>
      </c>
      <c r="T32" s="290"/>
      <c r="U32" s="290"/>
      <c r="V32" s="290"/>
      <c r="W32" s="290"/>
      <c r="X32" s="290"/>
      <c r="Y32" s="290"/>
      <c r="Z32" s="290"/>
      <c r="AA32" s="290"/>
      <c r="AB32" s="290"/>
      <c r="AC32" s="290"/>
      <c r="AD32" s="290"/>
      <c r="AE32" s="290"/>
      <c r="AF32" s="290"/>
      <c r="AG32" s="290"/>
      <c r="AH32" s="290"/>
      <c r="AI32" s="290"/>
      <c r="AJ32" s="290"/>
      <c r="AK32" s="291" t="s">
        <v>162</v>
      </c>
      <c r="AL32" s="291"/>
      <c r="AM32" s="291"/>
      <c r="AN32" s="291"/>
    </row>
    <row r="33" spans="1:40" ht="15" customHeight="1" x14ac:dyDescent="0.25">
      <c r="D33" s="58" t="s">
        <v>157</v>
      </c>
      <c r="E33" s="86" t="e">
        <f>E35/(E34*$P17)</f>
        <v>#VALUE!</v>
      </c>
      <c r="F33" s="86" t="e">
        <f>F35/(F34*$P17)</f>
        <v>#VALUE!</v>
      </c>
      <c r="G33" s="86" t="e">
        <f>G35/(G34*$P17)</f>
        <v>#VALUE!</v>
      </c>
      <c r="K33" s="133" t="s">
        <v>146</v>
      </c>
      <c r="L33" s="133" t="s">
        <v>147</v>
      </c>
      <c r="M33" s="133" t="s">
        <v>148</v>
      </c>
      <c r="N33" s="133" t="s">
        <v>149</v>
      </c>
      <c r="O33" s="133" t="s">
        <v>151</v>
      </c>
      <c r="P33" s="80"/>
      <c r="Q33" s="80"/>
      <c r="R33" s="80" t="s">
        <v>134</v>
      </c>
      <c r="S33" s="91" t="s">
        <v>134</v>
      </c>
      <c r="T33" s="82" t="s">
        <v>135</v>
      </c>
      <c r="U33" s="82" t="s">
        <v>136</v>
      </c>
      <c r="V33" s="82" t="s">
        <v>137</v>
      </c>
      <c r="W33" s="82" t="s">
        <v>138</v>
      </c>
      <c r="X33" s="82" t="s">
        <v>139</v>
      </c>
      <c r="Y33" s="82" t="s">
        <v>140</v>
      </c>
      <c r="Z33" s="82" t="s">
        <v>141</v>
      </c>
      <c r="AA33" s="82" t="s">
        <v>150</v>
      </c>
      <c r="AB33" s="82" t="s">
        <v>152</v>
      </c>
      <c r="AC33" s="82" t="s">
        <v>153</v>
      </c>
      <c r="AD33" s="82" t="s">
        <v>154</v>
      </c>
      <c r="AE33" s="82" t="s">
        <v>155</v>
      </c>
      <c r="AF33" s="91"/>
      <c r="AG33" s="91"/>
      <c r="AH33" s="91"/>
      <c r="AI33" s="91"/>
      <c r="AJ33" s="91"/>
      <c r="AK33" s="84" t="s">
        <v>142</v>
      </c>
      <c r="AL33" s="84" t="s">
        <v>143</v>
      </c>
      <c r="AM33" s="84" t="s">
        <v>144</v>
      </c>
      <c r="AN33" s="84" t="s">
        <v>145</v>
      </c>
    </row>
    <row r="34" spans="1:40" ht="15" customHeight="1" x14ac:dyDescent="0.25">
      <c r="D34" s="58" t="s">
        <v>158</v>
      </c>
      <c r="E34">
        <f>SUM(K34:R34)</f>
        <v>13</v>
      </c>
      <c r="F34">
        <f>SUM(S34:AJ34)</f>
        <v>37</v>
      </c>
      <c r="G34">
        <f>SUM(AK34:AN34)</f>
        <v>12</v>
      </c>
      <c r="K34" s="89">
        <f>HLOOKUP(K33,$K$2:$AK$8,5,0)</f>
        <v>1</v>
      </c>
      <c r="L34" s="89">
        <f t="shared" ref="L34:AN34" si="3">HLOOKUP(L33,$K$2:$AK$8,5,0)</f>
        <v>1</v>
      </c>
      <c r="M34" s="89">
        <f t="shared" si="3"/>
        <v>1</v>
      </c>
      <c r="N34" s="89">
        <f t="shared" si="3"/>
        <v>3</v>
      </c>
      <c r="O34" s="89">
        <f t="shared" si="3"/>
        <v>7</v>
      </c>
      <c r="P34" s="89"/>
      <c r="Q34" s="89"/>
      <c r="R34" s="89"/>
      <c r="S34" s="87"/>
      <c r="T34" s="87">
        <f t="shared" si="3"/>
        <v>1</v>
      </c>
      <c r="U34" s="87">
        <f t="shared" si="3"/>
        <v>2</v>
      </c>
      <c r="V34" s="87">
        <f t="shared" si="3"/>
        <v>1</v>
      </c>
      <c r="W34" s="87">
        <f t="shared" si="3"/>
        <v>1</v>
      </c>
      <c r="X34" s="87">
        <f t="shared" si="3"/>
        <v>1</v>
      </c>
      <c r="Y34" s="87">
        <f t="shared" si="3"/>
        <v>2</v>
      </c>
      <c r="Z34" s="87">
        <f t="shared" si="3"/>
        <v>1</v>
      </c>
      <c r="AA34" s="87">
        <f t="shared" si="3"/>
        <v>6</v>
      </c>
      <c r="AB34" s="87">
        <f t="shared" si="3"/>
        <v>2</v>
      </c>
      <c r="AC34" s="87">
        <f t="shared" si="3"/>
        <v>12</v>
      </c>
      <c r="AD34" s="87">
        <f t="shared" si="3"/>
        <v>3</v>
      </c>
      <c r="AE34" s="87">
        <f t="shared" si="3"/>
        <v>5</v>
      </c>
      <c r="AF34" s="87"/>
      <c r="AG34" s="87"/>
      <c r="AH34" s="87"/>
      <c r="AI34" s="87"/>
      <c r="AJ34" s="87"/>
      <c r="AK34" s="88">
        <f t="shared" si="3"/>
        <v>5</v>
      </c>
      <c r="AL34" s="88">
        <f t="shared" si="3"/>
        <v>4</v>
      </c>
      <c r="AM34" s="88">
        <f t="shared" si="3"/>
        <v>2</v>
      </c>
      <c r="AN34" s="88">
        <f t="shared" si="3"/>
        <v>1</v>
      </c>
    </row>
    <row r="35" spans="1:40" ht="15" customHeight="1" x14ac:dyDescent="0.25">
      <c r="D35" s="58" t="s">
        <v>159</v>
      </c>
      <c r="E35">
        <f>SUM(K35:R35)</f>
        <v>0</v>
      </c>
      <c r="F35">
        <f>SUM(S35:AJ35)</f>
        <v>0</v>
      </c>
      <c r="G35">
        <f>SUM(AK35:AN35)</f>
        <v>0</v>
      </c>
      <c r="K35" s="89" t="str">
        <f>HLOOKUP(K33,$K$2:$AK$8,6,0)</f>
        <v/>
      </c>
      <c r="L35" s="89" t="str">
        <f t="shared" ref="L35:AN35" si="4">HLOOKUP(L33,$K$2:$AK$8,6,0)</f>
        <v/>
      </c>
      <c r="M35" s="89" t="str">
        <f t="shared" si="4"/>
        <v/>
      </c>
      <c r="N35" s="89" t="str">
        <f t="shared" si="4"/>
        <v/>
      </c>
      <c r="O35" s="89" t="str">
        <f t="shared" si="4"/>
        <v/>
      </c>
      <c r="P35" s="89"/>
      <c r="Q35" s="89"/>
      <c r="R35" s="89"/>
      <c r="S35" s="87"/>
      <c r="T35" s="87" t="str">
        <f t="shared" si="4"/>
        <v/>
      </c>
      <c r="U35" s="87" t="str">
        <f t="shared" si="4"/>
        <v/>
      </c>
      <c r="V35" s="87" t="str">
        <f t="shared" si="4"/>
        <v/>
      </c>
      <c r="W35" s="87" t="str">
        <f t="shared" si="4"/>
        <v/>
      </c>
      <c r="X35" s="87" t="str">
        <f t="shared" si="4"/>
        <v/>
      </c>
      <c r="Y35" s="87" t="str">
        <f t="shared" si="4"/>
        <v/>
      </c>
      <c r="Z35" s="87" t="str">
        <f t="shared" si="4"/>
        <v/>
      </c>
      <c r="AA35" s="87" t="str">
        <f t="shared" si="4"/>
        <v/>
      </c>
      <c r="AB35" s="87" t="str">
        <f t="shared" si="4"/>
        <v/>
      </c>
      <c r="AC35" s="87" t="str">
        <f t="shared" si="4"/>
        <v/>
      </c>
      <c r="AD35" s="87" t="str">
        <f t="shared" si="4"/>
        <v/>
      </c>
      <c r="AE35" s="87" t="str">
        <f t="shared" si="4"/>
        <v/>
      </c>
      <c r="AF35" s="87"/>
      <c r="AG35" s="87"/>
      <c r="AH35" s="87"/>
      <c r="AI35" s="87"/>
      <c r="AJ35" s="87"/>
      <c r="AK35" s="88" t="str">
        <f t="shared" si="4"/>
        <v/>
      </c>
      <c r="AL35" s="88" t="str">
        <f t="shared" si="4"/>
        <v/>
      </c>
      <c r="AM35" s="88" t="str">
        <f t="shared" si="4"/>
        <v/>
      </c>
      <c r="AN35" s="88" t="str">
        <f t="shared" si="4"/>
        <v/>
      </c>
    </row>
    <row r="36" spans="1:40" ht="15" customHeight="1" x14ac:dyDescent="0.35">
      <c r="A36" s="62"/>
      <c r="H36" s="92"/>
      <c r="O36" s="64"/>
      <c r="P36" s="63"/>
    </row>
    <row r="38" spans="1:40" x14ac:dyDescent="0.25">
      <c r="E38" s="66" t="s">
        <v>128</v>
      </c>
      <c r="F38" s="67" t="s">
        <v>188</v>
      </c>
    </row>
    <row r="39" spans="1:40" x14ac:dyDescent="0.25">
      <c r="D39" s="93" t="s">
        <v>163</v>
      </c>
      <c r="E39" t="str">
        <f>CONCATENATE("Erfüllung im Kompetenzbereich",CHAR(10),F38)</f>
        <v>Erfüllung im Kompetenzbereich
Sprache und Sprachgebrauch reflektieren</v>
      </c>
    </row>
    <row r="40" spans="1:40" ht="40.5" customHeight="1" x14ac:dyDescent="0.25">
      <c r="E40" s="85" t="s">
        <v>167</v>
      </c>
      <c r="F40" s="85" t="s">
        <v>168</v>
      </c>
      <c r="G40" s="85"/>
      <c r="K40" s="287" t="s">
        <v>131</v>
      </c>
      <c r="L40" s="287"/>
      <c r="M40" s="287"/>
      <c r="N40" s="287"/>
      <c r="O40" s="287"/>
      <c r="P40" s="287"/>
      <c r="Q40" s="287"/>
      <c r="R40" s="287"/>
      <c r="S40" s="287"/>
      <c r="T40" s="287"/>
      <c r="U40" s="287"/>
      <c r="V40" s="283" t="s">
        <v>132</v>
      </c>
      <c r="W40" s="283"/>
      <c r="X40" s="283"/>
      <c r="Y40" s="178"/>
    </row>
    <row r="41" spans="1:40" x14ac:dyDescent="0.25">
      <c r="D41" s="58" t="s">
        <v>157</v>
      </c>
      <c r="E41" s="86" t="e">
        <f>E43/(E42*$P17)</f>
        <v>#VALUE!</v>
      </c>
      <c r="F41" s="86" t="e">
        <f>F43/(F42*$P17)</f>
        <v>#VALUE!</v>
      </c>
      <c r="G41" s="86"/>
      <c r="K41" s="133" t="s">
        <v>151</v>
      </c>
      <c r="L41" s="133" t="s">
        <v>152</v>
      </c>
      <c r="M41" s="133" t="s">
        <v>153</v>
      </c>
      <c r="N41" s="133" t="s">
        <v>154</v>
      </c>
      <c r="O41" s="133" t="s">
        <v>137</v>
      </c>
      <c r="P41" s="133" t="s">
        <v>139</v>
      </c>
      <c r="Q41" s="133" t="s">
        <v>141</v>
      </c>
      <c r="R41" s="133" t="s">
        <v>155</v>
      </c>
      <c r="S41" s="80"/>
      <c r="T41" s="80"/>
      <c r="U41" s="80"/>
      <c r="V41" s="82" t="s">
        <v>146</v>
      </c>
      <c r="W41" s="82" t="s">
        <v>147</v>
      </c>
      <c r="X41" s="82" t="s">
        <v>148</v>
      </c>
      <c r="Y41" s="179"/>
    </row>
    <row r="42" spans="1:40" x14ac:dyDescent="0.25">
      <c r="D42" s="58" t="s">
        <v>158</v>
      </c>
      <c r="E42">
        <f>SUM(K42:U42)</f>
        <v>32</v>
      </c>
      <c r="F42">
        <f>SUM(V42:X42)</f>
        <v>3</v>
      </c>
      <c r="K42" s="80">
        <f>HLOOKUP(K41,$K$2:$AK$8,5,0)</f>
        <v>7</v>
      </c>
      <c r="L42" s="80">
        <f t="shared" ref="L42:X42" si="5">HLOOKUP(L41,$K$2:$AK$8,5,0)</f>
        <v>2</v>
      </c>
      <c r="M42" s="80">
        <f t="shared" si="5"/>
        <v>12</v>
      </c>
      <c r="N42" s="80">
        <f t="shared" si="5"/>
        <v>3</v>
      </c>
      <c r="O42" s="80">
        <f t="shared" si="5"/>
        <v>1</v>
      </c>
      <c r="P42" s="80">
        <f t="shared" si="5"/>
        <v>1</v>
      </c>
      <c r="Q42" s="80">
        <f t="shared" si="5"/>
        <v>1</v>
      </c>
      <c r="R42" s="80">
        <f t="shared" si="5"/>
        <v>5</v>
      </c>
      <c r="S42" s="80"/>
      <c r="T42" s="80"/>
      <c r="U42" s="80"/>
      <c r="V42" s="82">
        <f t="shared" si="5"/>
        <v>1</v>
      </c>
      <c r="W42" s="82">
        <f t="shared" si="5"/>
        <v>1</v>
      </c>
      <c r="X42" s="82">
        <f t="shared" si="5"/>
        <v>1</v>
      </c>
      <c r="Y42" s="179"/>
    </row>
    <row r="43" spans="1:40" x14ac:dyDescent="0.25">
      <c r="D43" s="58" t="s">
        <v>159</v>
      </c>
      <c r="E43">
        <f>SUM(K43:U43)</f>
        <v>0</v>
      </c>
      <c r="F43">
        <f>SUM(V43:X43)</f>
        <v>0</v>
      </c>
      <c r="K43" s="81" t="str">
        <f>HLOOKUP(K41,$K$2:$AK$8,6,0)</f>
        <v/>
      </c>
      <c r="L43" s="81" t="str">
        <f t="shared" ref="L43:X43" si="6">HLOOKUP(L41,$K$2:$AK$8,6,0)</f>
        <v/>
      </c>
      <c r="M43" s="81" t="str">
        <f t="shared" si="6"/>
        <v/>
      </c>
      <c r="N43" s="81" t="str">
        <f t="shared" si="6"/>
        <v/>
      </c>
      <c r="O43" s="81" t="str">
        <f t="shared" si="6"/>
        <v/>
      </c>
      <c r="P43" s="81" t="str">
        <f t="shared" si="6"/>
        <v/>
      </c>
      <c r="Q43" s="81" t="str">
        <f t="shared" si="6"/>
        <v/>
      </c>
      <c r="R43" s="81" t="str">
        <f t="shared" si="6"/>
        <v/>
      </c>
      <c r="S43" s="81"/>
      <c r="T43" s="81"/>
      <c r="U43" s="81"/>
      <c r="V43" s="83" t="str">
        <f t="shared" si="6"/>
        <v/>
      </c>
      <c r="W43" s="83" t="str">
        <f t="shared" si="6"/>
        <v/>
      </c>
      <c r="X43" s="83" t="str">
        <f t="shared" si="6"/>
        <v/>
      </c>
      <c r="Y43" s="180"/>
    </row>
    <row r="44" spans="1:40" x14ac:dyDescent="0.25">
      <c r="K44" s="79"/>
      <c r="L44" s="79"/>
      <c r="M44" s="79"/>
      <c r="N44" s="79"/>
      <c r="O44" s="79"/>
      <c r="P44" s="79"/>
      <c r="Q44" s="79"/>
      <c r="R44" s="79"/>
      <c r="S44" s="79"/>
      <c r="T44" s="79"/>
      <c r="U44" s="79"/>
      <c r="V44" s="79"/>
      <c r="W44" s="79"/>
      <c r="X44" s="79"/>
      <c r="Y44" s="79"/>
    </row>
    <row r="46" spans="1:40" x14ac:dyDescent="0.25">
      <c r="E46" s="66" t="s">
        <v>128</v>
      </c>
      <c r="F46" s="67" t="s">
        <v>185</v>
      </c>
    </row>
    <row r="47" spans="1:40" x14ac:dyDescent="0.25">
      <c r="D47" s="93" t="s">
        <v>163</v>
      </c>
      <c r="E47" t="str">
        <f>CONCATENATE("Erfüllung im Kompetenzbereich",CHAR(10),F46)</f>
        <v>Erfüllung im Kompetenzbereich
Lesen – sich mit Texten und Medien auseinandersetzen</v>
      </c>
    </row>
    <row r="48" spans="1:40" ht="42" customHeight="1" x14ac:dyDescent="0.25">
      <c r="E48" s="85" t="s">
        <v>170</v>
      </c>
      <c r="F48" s="85" t="s">
        <v>220</v>
      </c>
      <c r="K48" s="284" t="s">
        <v>130</v>
      </c>
      <c r="L48" s="284"/>
      <c r="M48" s="284"/>
      <c r="N48" s="284"/>
      <c r="O48" s="284"/>
      <c r="P48" s="285" t="s">
        <v>186</v>
      </c>
      <c r="Q48" s="285"/>
      <c r="R48" s="285"/>
      <c r="S48" s="285"/>
      <c r="T48" s="285"/>
    </row>
    <row r="49" spans="1:20" x14ac:dyDescent="0.25">
      <c r="D49" s="58" t="s">
        <v>157</v>
      </c>
      <c r="E49" s="86" t="e">
        <f>E51/(E50*$P17)</f>
        <v>#VALUE!</v>
      </c>
      <c r="F49" s="86" t="e">
        <f>F51/(F50*$P17)</f>
        <v>#VALUE!</v>
      </c>
      <c r="K49" s="133" t="s">
        <v>135</v>
      </c>
      <c r="L49" s="133" t="s">
        <v>149</v>
      </c>
      <c r="M49" s="80"/>
      <c r="N49" s="80"/>
      <c r="O49" s="80"/>
      <c r="P49" s="82" t="s">
        <v>136</v>
      </c>
      <c r="Q49" s="82" t="s">
        <v>138</v>
      </c>
      <c r="R49" s="82" t="s">
        <v>140</v>
      </c>
      <c r="S49" s="82" t="s">
        <v>142</v>
      </c>
      <c r="T49" s="82" t="s">
        <v>150</v>
      </c>
    </row>
    <row r="50" spans="1:20" x14ac:dyDescent="0.25">
      <c r="D50" s="58" t="s">
        <v>158</v>
      </c>
      <c r="E50">
        <f>SUM(K50:O50)</f>
        <v>4</v>
      </c>
      <c r="F50">
        <f>SUM(P50:T50)</f>
        <v>16</v>
      </c>
      <c r="K50" s="89">
        <f>HLOOKUP(K49,$K$2:$AK$8,5,0)</f>
        <v>1</v>
      </c>
      <c r="L50" s="89">
        <f t="shared" ref="L50:T50" si="7">HLOOKUP(L49,$K$2:$AK$8,5,0)</f>
        <v>3</v>
      </c>
      <c r="M50" s="89"/>
      <c r="N50" s="89"/>
      <c r="O50" s="89"/>
      <c r="P50" s="87">
        <f t="shared" ref="P50:Q50" si="8">HLOOKUP(P49,$K$2:$AK$8,5,0)</f>
        <v>2</v>
      </c>
      <c r="Q50" s="87">
        <f t="shared" si="8"/>
        <v>1</v>
      </c>
      <c r="R50" s="87">
        <f t="shared" si="7"/>
        <v>2</v>
      </c>
      <c r="S50" s="87">
        <f t="shared" si="7"/>
        <v>5</v>
      </c>
      <c r="T50" s="87">
        <f t="shared" si="7"/>
        <v>6</v>
      </c>
    </row>
    <row r="51" spans="1:20" x14ac:dyDescent="0.25">
      <c r="D51" s="58" t="s">
        <v>159</v>
      </c>
      <c r="E51">
        <f>SUM(K51:O51)</f>
        <v>0</v>
      </c>
      <c r="F51">
        <f>SUM(P51:T51)</f>
        <v>0</v>
      </c>
      <c r="K51" s="89" t="str">
        <f>HLOOKUP(K49,$K$2:$AK$8,6,0)</f>
        <v/>
      </c>
      <c r="L51" s="89" t="str">
        <f t="shared" ref="L51:T51" si="9">HLOOKUP(L49,$K$2:$AK$8,6,0)</f>
        <v/>
      </c>
      <c r="M51" s="89"/>
      <c r="N51" s="89"/>
      <c r="O51" s="89"/>
      <c r="P51" s="87" t="str">
        <f t="shared" ref="P51:Q51" si="10">HLOOKUP(P49,$K$2:$AK$8,6,0)</f>
        <v/>
      </c>
      <c r="Q51" s="87" t="str">
        <f t="shared" si="10"/>
        <v/>
      </c>
      <c r="R51" s="87" t="str">
        <f t="shared" si="9"/>
        <v/>
      </c>
      <c r="S51" s="87" t="str">
        <f t="shared" si="9"/>
        <v/>
      </c>
      <c r="T51" s="87" t="str">
        <f t="shared" si="9"/>
        <v/>
      </c>
    </row>
    <row r="54" spans="1:20" x14ac:dyDescent="0.25">
      <c r="E54" s="66" t="s">
        <v>128</v>
      </c>
      <c r="F54" s="67" t="s">
        <v>184</v>
      </c>
    </row>
    <row r="55" spans="1:20" x14ac:dyDescent="0.25">
      <c r="D55" s="93" t="s">
        <v>163</v>
      </c>
      <c r="E55" t="str">
        <f>CONCATENATE("Erfüllung im Kompetenzbereich",CHAR(10),F54)</f>
        <v>Erfüllung im Kompetenzbereich
Schreiben</v>
      </c>
    </row>
    <row r="56" spans="1:20" ht="46.5" customHeight="1" x14ac:dyDescent="0.25">
      <c r="E56" s="85" t="s">
        <v>222</v>
      </c>
      <c r="F56" s="181" t="s">
        <v>223</v>
      </c>
      <c r="K56" s="286" t="s">
        <v>187</v>
      </c>
      <c r="L56" s="286"/>
      <c r="M56" s="286"/>
      <c r="N56" s="183" t="s">
        <v>221</v>
      </c>
    </row>
    <row r="57" spans="1:20" x14ac:dyDescent="0.25">
      <c r="D57" s="58" t="s">
        <v>157</v>
      </c>
      <c r="E57" s="86" t="e">
        <f>E59/(E58*$P17)</f>
        <v>#VALUE!</v>
      </c>
      <c r="F57" s="86" t="e">
        <f>F59/(F58*$P17)</f>
        <v>#VALUE!</v>
      </c>
      <c r="K57" s="133" t="s">
        <v>143</v>
      </c>
      <c r="L57" s="133" t="s">
        <v>144</v>
      </c>
      <c r="M57" s="133" t="s">
        <v>145</v>
      </c>
      <c r="N57" s="82" t="s">
        <v>134</v>
      </c>
    </row>
    <row r="58" spans="1:20" x14ac:dyDescent="0.25">
      <c r="D58" s="58" t="s">
        <v>158</v>
      </c>
      <c r="E58">
        <f>SUM(K58:M58)</f>
        <v>7</v>
      </c>
      <c r="F58">
        <f>N58</f>
        <v>10</v>
      </c>
      <c r="K58" s="89">
        <f>HLOOKUP(K57,$K$2:$AK$8,5,0)</f>
        <v>4</v>
      </c>
      <c r="L58" s="89">
        <f t="shared" ref="L58:N58" si="11">HLOOKUP(L57,$K$2:$AK$8,5,0)</f>
        <v>2</v>
      </c>
      <c r="M58" s="89">
        <f t="shared" si="11"/>
        <v>1</v>
      </c>
      <c r="N58" s="87">
        <f t="shared" si="11"/>
        <v>10</v>
      </c>
    </row>
    <row r="59" spans="1:20" x14ac:dyDescent="0.25">
      <c r="D59" s="58" t="s">
        <v>159</v>
      </c>
      <c r="E59">
        <f>SUM(K59:M59)</f>
        <v>0</v>
      </c>
      <c r="F59" t="str">
        <f>N59</f>
        <v/>
      </c>
      <c r="K59" s="89" t="str">
        <f>HLOOKUP(K57,$K$2:$AK$8,6,0)</f>
        <v/>
      </c>
      <c r="L59" s="89" t="str">
        <f t="shared" ref="L59:N59" si="12">HLOOKUP(L57,$K$2:$AK$8,6,0)</f>
        <v/>
      </c>
      <c r="M59" s="89" t="str">
        <f t="shared" si="12"/>
        <v/>
      </c>
      <c r="N59" s="87" t="str">
        <f t="shared" si="12"/>
        <v/>
      </c>
    </row>
    <row r="63" spans="1:20" ht="21" x14ac:dyDescent="0.35">
      <c r="A63" s="62" t="s">
        <v>126</v>
      </c>
      <c r="O63" s="64" t="s">
        <v>127</v>
      </c>
      <c r="P63" s="63" t="str">
        <f>Meldedaten!C6</f>
        <v/>
      </c>
    </row>
    <row r="64" spans="1:20" ht="12" customHeight="1" x14ac:dyDescent="0.35">
      <c r="A64" s="62"/>
      <c r="O64" s="64"/>
      <c r="P64" s="63"/>
    </row>
    <row r="65" spans="1:40" ht="21" x14ac:dyDescent="0.35">
      <c r="E65" s="66" t="s">
        <v>164</v>
      </c>
      <c r="F65" s="67"/>
      <c r="O65" s="64"/>
      <c r="P65" s="63"/>
    </row>
    <row r="66" spans="1:40" ht="21" x14ac:dyDescent="0.35">
      <c r="D66" s="93" t="s">
        <v>163</v>
      </c>
      <c r="E66" t="s">
        <v>174</v>
      </c>
      <c r="O66" s="64"/>
      <c r="P66" s="63"/>
    </row>
    <row r="67" spans="1:40" ht="21" x14ac:dyDescent="0.35">
      <c r="A67" s="62"/>
      <c r="E67" s="132" t="s">
        <v>134</v>
      </c>
      <c r="F67" s="132" t="s">
        <v>135</v>
      </c>
      <c r="G67" s="132" t="s">
        <v>136</v>
      </c>
      <c r="H67" s="132" t="s">
        <v>137</v>
      </c>
      <c r="I67" s="132" t="s">
        <v>138</v>
      </c>
      <c r="J67" s="132" t="s">
        <v>139</v>
      </c>
      <c r="K67" s="132" t="s">
        <v>140</v>
      </c>
      <c r="L67" s="132" t="s">
        <v>141</v>
      </c>
      <c r="M67" s="132" t="s">
        <v>142</v>
      </c>
      <c r="N67" s="132" t="s">
        <v>143</v>
      </c>
      <c r="O67" s="132" t="s">
        <v>144</v>
      </c>
      <c r="P67" s="132" t="s">
        <v>145</v>
      </c>
      <c r="Q67" s="132" t="s">
        <v>146</v>
      </c>
      <c r="R67" s="132" t="s">
        <v>147</v>
      </c>
      <c r="S67" s="132" t="s">
        <v>148</v>
      </c>
      <c r="T67" s="132" t="s">
        <v>149</v>
      </c>
      <c r="U67" s="132" t="s">
        <v>150</v>
      </c>
      <c r="V67" s="132" t="s">
        <v>151</v>
      </c>
      <c r="W67" s="132" t="s">
        <v>152</v>
      </c>
      <c r="X67" s="132" t="s">
        <v>153</v>
      </c>
      <c r="Y67" s="132" t="s">
        <v>154</v>
      </c>
      <c r="Z67" s="132" t="s">
        <v>155</v>
      </c>
      <c r="AA67" s="69"/>
      <c r="AB67" s="69"/>
      <c r="AC67" s="69"/>
      <c r="AD67" s="69"/>
      <c r="AE67" s="69"/>
    </row>
    <row r="68" spans="1:40" ht="17.25" customHeight="1" x14ac:dyDescent="0.35">
      <c r="A68" s="62"/>
      <c r="E68" s="94" t="s">
        <v>81</v>
      </c>
      <c r="F68" s="288" t="s">
        <v>80</v>
      </c>
      <c r="G68" s="288"/>
      <c r="H68" s="288"/>
      <c r="I68" s="288"/>
      <c r="J68" s="288"/>
      <c r="K68" s="288"/>
      <c r="L68" s="288"/>
      <c r="M68" s="288"/>
      <c r="N68" s="288"/>
      <c r="O68" s="288"/>
      <c r="P68" s="288"/>
      <c r="Q68" s="288"/>
      <c r="R68" s="288"/>
      <c r="S68" s="288"/>
      <c r="T68" s="288"/>
      <c r="U68" s="288"/>
      <c r="V68" s="288"/>
      <c r="W68" s="288"/>
      <c r="X68" s="288"/>
      <c r="Y68" s="288"/>
      <c r="Z68" s="288"/>
      <c r="AA68" s="132"/>
      <c r="AB68" s="132"/>
      <c r="AC68" s="132"/>
      <c r="AD68" s="132"/>
      <c r="AE68" s="132"/>
    </row>
    <row r="69" spans="1:40" ht="12.75" customHeight="1" x14ac:dyDescent="0.35">
      <c r="A69" s="62"/>
      <c r="E69" s="94" t="s">
        <v>118</v>
      </c>
      <c r="F69" s="165" t="s">
        <v>207</v>
      </c>
      <c r="G69" s="165" t="s">
        <v>87</v>
      </c>
      <c r="H69" s="165" t="s">
        <v>87</v>
      </c>
      <c r="I69" s="165" t="s">
        <v>88</v>
      </c>
      <c r="J69" s="165" t="s">
        <v>208</v>
      </c>
      <c r="K69" s="165" t="s">
        <v>89</v>
      </c>
      <c r="L69" s="165" t="s">
        <v>89</v>
      </c>
      <c r="M69" s="166" t="s">
        <v>90</v>
      </c>
      <c r="N69" s="166" t="s">
        <v>209</v>
      </c>
      <c r="O69" s="166" t="s">
        <v>209</v>
      </c>
      <c r="P69" s="166" t="s">
        <v>209</v>
      </c>
      <c r="Q69" s="167" t="s">
        <v>91</v>
      </c>
      <c r="R69" s="167" t="s">
        <v>92</v>
      </c>
      <c r="S69" s="167" t="s">
        <v>93</v>
      </c>
      <c r="T69" s="167" t="s">
        <v>210</v>
      </c>
      <c r="U69" s="165" t="s">
        <v>210</v>
      </c>
      <c r="V69" s="167" t="s">
        <v>211</v>
      </c>
      <c r="W69" s="165" t="s">
        <v>94</v>
      </c>
      <c r="X69" s="165" t="s">
        <v>95</v>
      </c>
      <c r="Y69" s="165" t="s">
        <v>96</v>
      </c>
      <c r="Z69" s="165" t="s">
        <v>97</v>
      </c>
      <c r="AA69" s="132"/>
      <c r="AB69" s="132"/>
      <c r="AC69" s="132"/>
      <c r="AD69" s="132"/>
      <c r="AE69" s="132"/>
    </row>
    <row r="70" spans="1:40" ht="58.5" x14ac:dyDescent="0.35">
      <c r="A70" s="62"/>
      <c r="E70" s="45" t="s">
        <v>82</v>
      </c>
      <c r="F70" s="45" t="s">
        <v>83</v>
      </c>
      <c r="G70" s="45" t="s">
        <v>218</v>
      </c>
      <c r="H70" s="45" t="s">
        <v>84</v>
      </c>
      <c r="I70" s="45" t="s">
        <v>176</v>
      </c>
      <c r="J70" s="45" t="s">
        <v>84</v>
      </c>
      <c r="K70" s="45" t="s">
        <v>217</v>
      </c>
      <c r="L70" s="45" t="s">
        <v>84</v>
      </c>
      <c r="M70" s="45" t="s">
        <v>177</v>
      </c>
      <c r="N70" s="45" t="s">
        <v>178</v>
      </c>
      <c r="O70" s="45" t="s">
        <v>179</v>
      </c>
      <c r="P70" s="45" t="s">
        <v>216</v>
      </c>
      <c r="Q70" s="45" t="s">
        <v>98</v>
      </c>
      <c r="R70" s="45" t="s">
        <v>98</v>
      </c>
      <c r="S70" s="45" t="s">
        <v>98</v>
      </c>
      <c r="T70" s="45" t="s">
        <v>180</v>
      </c>
      <c r="U70" s="45" t="s">
        <v>181</v>
      </c>
      <c r="V70" s="45" t="s">
        <v>215</v>
      </c>
      <c r="W70" s="45" t="s">
        <v>182</v>
      </c>
      <c r="X70" s="45" t="s">
        <v>85</v>
      </c>
      <c r="Y70" s="45" t="s">
        <v>183</v>
      </c>
      <c r="Z70" s="45" t="s">
        <v>86</v>
      </c>
      <c r="AA70" s="45"/>
      <c r="AB70" s="45"/>
      <c r="AC70" s="45"/>
      <c r="AD70" s="45"/>
      <c r="AE70" s="45"/>
    </row>
    <row r="71" spans="1:40" ht="21" x14ac:dyDescent="0.35">
      <c r="A71" s="62"/>
      <c r="D71" s="58" t="s">
        <v>157</v>
      </c>
      <c r="E71" s="86" t="e">
        <f t="shared" ref="E71:Z71" si="13">E73/(E72*$P63)</f>
        <v>#VALUE!</v>
      </c>
      <c r="F71" s="86" t="e">
        <f t="shared" si="13"/>
        <v>#VALUE!</v>
      </c>
      <c r="G71" s="86" t="e">
        <f t="shared" si="13"/>
        <v>#VALUE!</v>
      </c>
      <c r="H71" s="86" t="e">
        <f t="shared" si="13"/>
        <v>#VALUE!</v>
      </c>
      <c r="I71" s="86" t="e">
        <f t="shared" si="13"/>
        <v>#VALUE!</v>
      </c>
      <c r="J71" s="86" t="e">
        <f t="shared" si="13"/>
        <v>#VALUE!</v>
      </c>
      <c r="K71" s="86" t="e">
        <f t="shared" si="13"/>
        <v>#VALUE!</v>
      </c>
      <c r="L71" s="86" t="e">
        <f t="shared" si="13"/>
        <v>#VALUE!</v>
      </c>
      <c r="M71" s="86" t="e">
        <f t="shared" si="13"/>
        <v>#VALUE!</v>
      </c>
      <c r="N71" s="86" t="e">
        <f t="shared" si="13"/>
        <v>#VALUE!</v>
      </c>
      <c r="O71" s="86" t="e">
        <f t="shared" si="13"/>
        <v>#VALUE!</v>
      </c>
      <c r="P71" s="86" t="e">
        <f t="shared" si="13"/>
        <v>#VALUE!</v>
      </c>
      <c r="Q71" s="86" t="e">
        <f t="shared" si="13"/>
        <v>#VALUE!</v>
      </c>
      <c r="R71" s="86" t="e">
        <f t="shared" si="13"/>
        <v>#VALUE!</v>
      </c>
      <c r="S71" s="86" t="e">
        <f t="shared" si="13"/>
        <v>#VALUE!</v>
      </c>
      <c r="T71" s="86" t="e">
        <f t="shared" si="13"/>
        <v>#VALUE!</v>
      </c>
      <c r="U71" s="86" t="e">
        <f t="shared" si="13"/>
        <v>#VALUE!</v>
      </c>
      <c r="V71" s="86" t="e">
        <f t="shared" si="13"/>
        <v>#VALUE!</v>
      </c>
      <c r="W71" s="86" t="e">
        <f t="shared" si="13"/>
        <v>#VALUE!</v>
      </c>
      <c r="X71" s="86" t="e">
        <f t="shared" si="13"/>
        <v>#VALUE!</v>
      </c>
      <c r="Y71" s="86" t="e">
        <f t="shared" si="13"/>
        <v>#VALUE!</v>
      </c>
      <c r="Z71" s="86" t="e">
        <f t="shared" si="13"/>
        <v>#VALUE!</v>
      </c>
      <c r="AA71" s="86"/>
      <c r="AB71" s="86"/>
      <c r="AC71" s="86"/>
      <c r="AD71" s="86"/>
      <c r="AE71" s="86"/>
    </row>
    <row r="72" spans="1:40" ht="21" x14ac:dyDescent="0.35">
      <c r="A72" s="62"/>
      <c r="D72" s="58" t="s">
        <v>158</v>
      </c>
      <c r="E72">
        <f>K$6</f>
        <v>10</v>
      </c>
      <c r="F72">
        <f t="shared" ref="F72" si="14">L$6</f>
        <v>1</v>
      </c>
      <c r="G72">
        <f t="shared" ref="G72" si="15">M$6</f>
        <v>2</v>
      </c>
      <c r="H72">
        <f t="shared" ref="H72" si="16">N$6</f>
        <v>1</v>
      </c>
      <c r="I72">
        <f t="shared" ref="I72" si="17">O$6</f>
        <v>1</v>
      </c>
      <c r="J72">
        <f t="shared" ref="J72" si="18">P$6</f>
        <v>1</v>
      </c>
      <c r="K72">
        <f t="shared" ref="K72" si="19">Q$6</f>
        <v>2</v>
      </c>
      <c r="L72">
        <f t="shared" ref="L72" si="20">R$6</f>
        <v>1</v>
      </c>
      <c r="M72">
        <f t="shared" ref="M72" si="21">S$6</f>
        <v>5</v>
      </c>
      <c r="N72">
        <f t="shared" ref="N72" si="22">T$6</f>
        <v>4</v>
      </c>
      <c r="O72">
        <f t="shared" ref="O72" si="23">U$6</f>
        <v>2</v>
      </c>
      <c r="P72">
        <f t="shared" ref="P72" si="24">V$6</f>
        <v>1</v>
      </c>
      <c r="Q72">
        <f t="shared" ref="Q72" si="25">W$6</f>
        <v>1</v>
      </c>
      <c r="R72">
        <f t="shared" ref="R72" si="26">X$6</f>
        <v>1</v>
      </c>
      <c r="S72">
        <f t="shared" ref="S72" si="27">Y$6</f>
        <v>1</v>
      </c>
      <c r="T72">
        <f t="shared" ref="T72" si="28">Z$6</f>
        <v>3</v>
      </c>
      <c r="U72">
        <f t="shared" ref="U72" si="29">AA$6</f>
        <v>6</v>
      </c>
      <c r="V72">
        <f t="shared" ref="V72" si="30">AB$6</f>
        <v>7</v>
      </c>
      <c r="W72">
        <f t="shared" ref="W72" si="31">AC$6</f>
        <v>2</v>
      </c>
      <c r="X72">
        <f t="shared" ref="X72" si="32">AD$6</f>
        <v>12</v>
      </c>
      <c r="Y72">
        <f t="shared" ref="Y72" si="33">AE$6</f>
        <v>3</v>
      </c>
      <c r="Z72">
        <f t="shared" ref="Z72" si="34">AF$6</f>
        <v>5</v>
      </c>
    </row>
    <row r="73" spans="1:40" ht="21" x14ac:dyDescent="0.35">
      <c r="A73" s="62"/>
      <c r="D73" s="58" t="s">
        <v>159</v>
      </c>
      <c r="E73" t="str">
        <f t="shared" ref="E73:Z73" si="35">K8</f>
        <v/>
      </c>
      <c r="F73" t="str">
        <f t="shared" si="35"/>
        <v/>
      </c>
      <c r="G73" t="str">
        <f t="shared" si="35"/>
        <v/>
      </c>
      <c r="H73" t="str">
        <f t="shared" si="35"/>
        <v/>
      </c>
      <c r="I73" t="str">
        <f t="shared" si="35"/>
        <v/>
      </c>
      <c r="J73" t="str">
        <f t="shared" si="35"/>
        <v/>
      </c>
      <c r="K73" t="str">
        <f t="shared" si="35"/>
        <v/>
      </c>
      <c r="L73" t="str">
        <f t="shared" si="35"/>
        <v/>
      </c>
      <c r="M73" t="str">
        <f t="shared" si="35"/>
        <v/>
      </c>
      <c r="N73" t="str">
        <f t="shared" si="35"/>
        <v/>
      </c>
      <c r="O73" t="str">
        <f t="shared" si="35"/>
        <v/>
      </c>
      <c r="P73" t="str">
        <f t="shared" si="35"/>
        <v/>
      </c>
      <c r="Q73" t="str">
        <f t="shared" si="35"/>
        <v/>
      </c>
      <c r="R73" t="str">
        <f t="shared" si="35"/>
        <v/>
      </c>
      <c r="S73" t="str">
        <f t="shared" si="35"/>
        <v/>
      </c>
      <c r="T73" t="str">
        <f t="shared" si="35"/>
        <v/>
      </c>
      <c r="U73" t="str">
        <f t="shared" si="35"/>
        <v/>
      </c>
      <c r="V73" t="str">
        <f t="shared" si="35"/>
        <v/>
      </c>
      <c r="W73" t="str">
        <f t="shared" si="35"/>
        <v/>
      </c>
      <c r="X73" t="str">
        <f t="shared" si="35"/>
        <v/>
      </c>
      <c r="Y73" t="str">
        <f t="shared" si="35"/>
        <v/>
      </c>
      <c r="Z73" t="str">
        <f t="shared" si="35"/>
        <v/>
      </c>
    </row>
    <row r="76" spans="1:40" x14ac:dyDescent="0.25">
      <c r="E76" s="90" t="s">
        <v>165</v>
      </c>
    </row>
    <row r="77" spans="1:40" x14ac:dyDescent="0.25">
      <c r="D77" s="93" t="s">
        <v>163</v>
      </c>
      <c r="E77" t="s">
        <v>175</v>
      </c>
    </row>
    <row r="78" spans="1:40" x14ac:dyDescent="0.25">
      <c r="E78" t="s">
        <v>160</v>
      </c>
      <c r="F78" t="s">
        <v>161</v>
      </c>
      <c r="G78" t="s">
        <v>162</v>
      </c>
      <c r="K78" s="289" t="s">
        <v>160</v>
      </c>
      <c r="L78" s="289"/>
      <c r="M78" s="289"/>
      <c r="N78" s="289"/>
      <c r="O78" s="289"/>
      <c r="P78" s="289"/>
      <c r="Q78" s="289"/>
      <c r="R78" s="289"/>
      <c r="S78" s="290" t="s">
        <v>161</v>
      </c>
      <c r="T78" s="290"/>
      <c r="U78" s="290"/>
      <c r="V78" s="290"/>
      <c r="W78" s="290"/>
      <c r="X78" s="290"/>
      <c r="Y78" s="290"/>
      <c r="Z78" s="290"/>
      <c r="AA78" s="290"/>
      <c r="AB78" s="290"/>
      <c r="AC78" s="290"/>
      <c r="AD78" s="290"/>
      <c r="AE78" s="290"/>
      <c r="AF78" s="290"/>
      <c r="AG78" s="290"/>
      <c r="AH78" s="290"/>
      <c r="AI78" s="290"/>
      <c r="AJ78" s="290"/>
      <c r="AK78" s="291" t="s">
        <v>162</v>
      </c>
      <c r="AL78" s="291"/>
      <c r="AM78" s="291"/>
      <c r="AN78" s="291"/>
    </row>
    <row r="79" spans="1:40" x14ac:dyDescent="0.25">
      <c r="D79" s="58" t="s">
        <v>157</v>
      </c>
      <c r="E79" s="86" t="e">
        <f>E81/(E80*$P63)</f>
        <v>#VALUE!</v>
      </c>
      <c r="F79" s="86" t="e">
        <f>F81/(F80*$P63)</f>
        <v>#VALUE!</v>
      </c>
      <c r="G79" s="86" t="e">
        <f>G81/(G80*$P63)</f>
        <v>#VALUE!</v>
      </c>
      <c r="K79" s="133" t="s">
        <v>146</v>
      </c>
      <c r="L79" s="133" t="s">
        <v>147</v>
      </c>
      <c r="M79" s="133" t="s">
        <v>148</v>
      </c>
      <c r="N79" s="133" t="s">
        <v>149</v>
      </c>
      <c r="O79" s="133" t="s">
        <v>151</v>
      </c>
      <c r="P79" s="133"/>
      <c r="Q79" s="133"/>
      <c r="R79" s="133" t="s">
        <v>134</v>
      </c>
      <c r="S79" s="91" t="s">
        <v>134</v>
      </c>
      <c r="T79" s="82" t="s">
        <v>135</v>
      </c>
      <c r="U79" s="82" t="s">
        <v>136</v>
      </c>
      <c r="V79" s="82" t="s">
        <v>137</v>
      </c>
      <c r="W79" s="82" t="s">
        <v>138</v>
      </c>
      <c r="X79" s="82" t="s">
        <v>139</v>
      </c>
      <c r="Y79" s="82" t="s">
        <v>140</v>
      </c>
      <c r="Z79" s="82" t="s">
        <v>141</v>
      </c>
      <c r="AA79" s="82" t="s">
        <v>150</v>
      </c>
      <c r="AB79" s="82" t="s">
        <v>152</v>
      </c>
      <c r="AC79" s="82" t="s">
        <v>153</v>
      </c>
      <c r="AD79" s="82" t="s">
        <v>154</v>
      </c>
      <c r="AE79" s="82" t="s">
        <v>155</v>
      </c>
      <c r="AF79" s="91"/>
      <c r="AG79" s="91"/>
      <c r="AH79" s="91"/>
      <c r="AI79" s="91"/>
      <c r="AJ79" s="91"/>
      <c r="AK79" s="84" t="s">
        <v>142</v>
      </c>
      <c r="AL79" s="84" t="s">
        <v>143</v>
      </c>
      <c r="AM79" s="84" t="s">
        <v>144</v>
      </c>
      <c r="AN79" s="84" t="s">
        <v>145</v>
      </c>
    </row>
    <row r="80" spans="1:40" x14ac:dyDescent="0.25">
      <c r="D80" s="58" t="s">
        <v>158</v>
      </c>
      <c r="E80">
        <f>SUM(K80:R80)</f>
        <v>13</v>
      </c>
      <c r="F80">
        <f>SUM(S80:AJ80)</f>
        <v>37</v>
      </c>
      <c r="G80">
        <f>SUM(AK80:AN80)</f>
        <v>12</v>
      </c>
      <c r="K80" s="89">
        <f>HLOOKUP(K79,$K$2:$AK$8,5,0)</f>
        <v>1</v>
      </c>
      <c r="L80" s="89">
        <f t="shared" ref="L80" si="36">HLOOKUP(L79,$K$2:$AK$8,5,0)</f>
        <v>1</v>
      </c>
      <c r="M80" s="89">
        <f t="shared" ref="M80" si="37">HLOOKUP(M79,$K$2:$AK$8,5,0)</f>
        <v>1</v>
      </c>
      <c r="N80" s="89">
        <f t="shared" ref="N80" si="38">HLOOKUP(N79,$K$2:$AK$8,5,0)</f>
        <v>3</v>
      </c>
      <c r="O80" s="89">
        <f t="shared" ref="O80" si="39">HLOOKUP(O79,$K$2:$AK$8,5,0)</f>
        <v>7</v>
      </c>
      <c r="P80" s="89"/>
      <c r="Q80" s="89"/>
      <c r="R80" s="89"/>
      <c r="S80" s="87"/>
      <c r="T80" s="87">
        <f t="shared" ref="T80" si="40">HLOOKUP(T79,$K$2:$AK$8,5,0)</f>
        <v>1</v>
      </c>
      <c r="U80" s="87">
        <f t="shared" ref="U80" si="41">HLOOKUP(U79,$K$2:$AK$8,5,0)</f>
        <v>2</v>
      </c>
      <c r="V80" s="87">
        <f t="shared" ref="V80" si="42">HLOOKUP(V79,$K$2:$AK$8,5,0)</f>
        <v>1</v>
      </c>
      <c r="W80" s="87">
        <f t="shared" ref="W80" si="43">HLOOKUP(W79,$K$2:$AK$8,5,0)</f>
        <v>1</v>
      </c>
      <c r="X80" s="87">
        <f t="shared" ref="X80" si="44">HLOOKUP(X79,$K$2:$AK$8,5,0)</f>
        <v>1</v>
      </c>
      <c r="Y80" s="87">
        <f t="shared" ref="Y80" si="45">HLOOKUP(Y79,$K$2:$AK$8,5,0)</f>
        <v>2</v>
      </c>
      <c r="Z80" s="87">
        <f t="shared" ref="Z80" si="46">HLOOKUP(Z79,$K$2:$AK$8,5,0)</f>
        <v>1</v>
      </c>
      <c r="AA80" s="87">
        <f t="shared" ref="AA80" si="47">HLOOKUP(AA79,$K$2:$AK$8,5,0)</f>
        <v>6</v>
      </c>
      <c r="AB80" s="87">
        <f t="shared" ref="AB80" si="48">HLOOKUP(AB79,$K$2:$AK$8,5,0)</f>
        <v>2</v>
      </c>
      <c r="AC80" s="87">
        <f t="shared" ref="AC80" si="49">HLOOKUP(AC79,$K$2:$AK$8,5,0)</f>
        <v>12</v>
      </c>
      <c r="AD80" s="87">
        <f t="shared" ref="AD80" si="50">HLOOKUP(AD79,$K$2:$AK$8,5,0)</f>
        <v>3</v>
      </c>
      <c r="AE80" s="87">
        <f t="shared" ref="AE80" si="51">HLOOKUP(AE79,$K$2:$AK$8,5,0)</f>
        <v>5</v>
      </c>
      <c r="AF80" s="87"/>
      <c r="AG80" s="87"/>
      <c r="AH80" s="87"/>
      <c r="AI80" s="87"/>
      <c r="AJ80" s="87"/>
      <c r="AK80" s="88">
        <f t="shared" ref="AK80:AN80" si="52">HLOOKUP(AK79,$K$2:$AK$8,5,0)</f>
        <v>5</v>
      </c>
      <c r="AL80" s="88">
        <f t="shared" si="52"/>
        <v>4</v>
      </c>
      <c r="AM80" s="88">
        <f t="shared" si="52"/>
        <v>2</v>
      </c>
      <c r="AN80" s="88">
        <f t="shared" si="52"/>
        <v>1</v>
      </c>
    </row>
    <row r="81" spans="1:40" x14ac:dyDescent="0.25">
      <c r="D81" s="58" t="s">
        <v>159</v>
      </c>
      <c r="E81">
        <f>SUM(K81:R81)</f>
        <v>0</v>
      </c>
      <c r="F81">
        <f>SUM(S81:AJ81)</f>
        <v>0</v>
      </c>
      <c r="G81">
        <f>SUM(AK81:AN81)</f>
        <v>0</v>
      </c>
      <c r="K81" s="89" t="str">
        <f>HLOOKUP(K79,$K$2:$AK$8,7,0)</f>
        <v/>
      </c>
      <c r="L81" s="89" t="str">
        <f t="shared" ref="L81:AN81" si="53">HLOOKUP(L79,$K$2:$AK$8,7,0)</f>
        <v/>
      </c>
      <c r="M81" s="89" t="str">
        <f t="shared" si="53"/>
        <v/>
      </c>
      <c r="N81" s="89" t="str">
        <f t="shared" si="53"/>
        <v/>
      </c>
      <c r="O81" s="89" t="str">
        <f t="shared" si="53"/>
        <v/>
      </c>
      <c r="P81" s="89"/>
      <c r="Q81" s="89"/>
      <c r="R81" s="89"/>
      <c r="S81" s="87"/>
      <c r="T81" s="87" t="str">
        <f t="shared" si="53"/>
        <v/>
      </c>
      <c r="U81" s="87" t="str">
        <f t="shared" si="53"/>
        <v/>
      </c>
      <c r="V81" s="87" t="str">
        <f t="shared" si="53"/>
        <v/>
      </c>
      <c r="W81" s="87" t="str">
        <f t="shared" si="53"/>
        <v/>
      </c>
      <c r="X81" s="87" t="str">
        <f t="shared" si="53"/>
        <v/>
      </c>
      <c r="Y81" s="87" t="str">
        <f t="shared" si="53"/>
        <v/>
      </c>
      <c r="Z81" s="87" t="str">
        <f t="shared" si="53"/>
        <v/>
      </c>
      <c r="AA81" s="87" t="str">
        <f t="shared" si="53"/>
        <v/>
      </c>
      <c r="AB81" s="87" t="str">
        <f t="shared" si="53"/>
        <v/>
      </c>
      <c r="AC81" s="87" t="str">
        <f t="shared" si="53"/>
        <v/>
      </c>
      <c r="AD81" s="87" t="str">
        <f t="shared" si="53"/>
        <v/>
      </c>
      <c r="AE81" s="87" t="str">
        <f t="shared" si="53"/>
        <v/>
      </c>
      <c r="AF81" s="87"/>
      <c r="AG81" s="87"/>
      <c r="AH81" s="87"/>
      <c r="AI81" s="87"/>
      <c r="AJ81" s="87"/>
      <c r="AK81" s="88" t="str">
        <f t="shared" si="53"/>
        <v/>
      </c>
      <c r="AL81" s="88" t="str">
        <f t="shared" si="53"/>
        <v/>
      </c>
      <c r="AM81" s="88" t="str">
        <f t="shared" si="53"/>
        <v/>
      </c>
      <c r="AN81" s="88" t="str">
        <f t="shared" si="53"/>
        <v/>
      </c>
    </row>
    <row r="82" spans="1:40" ht="21" x14ac:dyDescent="0.35">
      <c r="A82" s="62"/>
    </row>
    <row r="84" spans="1:40" x14ac:dyDescent="0.25">
      <c r="E84" s="66" t="s">
        <v>128</v>
      </c>
      <c r="F84" s="67" t="s">
        <v>188</v>
      </c>
    </row>
    <row r="85" spans="1:40" x14ac:dyDescent="0.25">
      <c r="D85" s="93" t="s">
        <v>163</v>
      </c>
      <c r="E85" t="str">
        <f>CONCATENATE("Erfüllung im Kompetenzbereich",CHAR(10),F84)</f>
        <v>Erfüllung im Kompetenzbereich
Sprache und Sprachgebrauch reflektieren</v>
      </c>
    </row>
    <row r="86" spans="1:40" ht="35.25" customHeight="1" x14ac:dyDescent="0.25">
      <c r="E86" s="85" t="s">
        <v>167</v>
      </c>
      <c r="F86" s="85" t="s">
        <v>168</v>
      </c>
      <c r="G86" s="85"/>
      <c r="K86" s="287" t="s">
        <v>131</v>
      </c>
      <c r="L86" s="287"/>
      <c r="M86" s="287"/>
      <c r="N86" s="287"/>
      <c r="O86" s="287"/>
      <c r="P86" s="287"/>
      <c r="Q86" s="287"/>
      <c r="R86" s="287"/>
      <c r="S86" s="287"/>
      <c r="T86" s="287"/>
      <c r="U86" s="287"/>
      <c r="V86" s="283" t="s">
        <v>132</v>
      </c>
      <c r="W86" s="283"/>
      <c r="X86" s="283"/>
    </row>
    <row r="87" spans="1:40" x14ac:dyDescent="0.25">
      <c r="D87" s="58" t="s">
        <v>157</v>
      </c>
      <c r="E87" s="86" t="e">
        <f>E89/(E88*$P63)</f>
        <v>#VALUE!</v>
      </c>
      <c r="F87" s="86" t="e">
        <f>F89/(F88*$P63)</f>
        <v>#VALUE!</v>
      </c>
      <c r="G87" s="86"/>
      <c r="K87" s="133" t="s">
        <v>151</v>
      </c>
      <c r="L87" s="133" t="s">
        <v>152</v>
      </c>
      <c r="M87" s="133" t="s">
        <v>153</v>
      </c>
      <c r="N87" s="133" t="s">
        <v>154</v>
      </c>
      <c r="O87" s="133" t="s">
        <v>137</v>
      </c>
      <c r="P87" s="133" t="s">
        <v>139</v>
      </c>
      <c r="Q87" s="133" t="s">
        <v>141</v>
      </c>
      <c r="R87" s="133" t="s">
        <v>155</v>
      </c>
      <c r="S87" s="133"/>
      <c r="T87" s="133"/>
      <c r="U87" s="133"/>
      <c r="V87" s="82" t="s">
        <v>146</v>
      </c>
      <c r="W87" s="82" t="s">
        <v>147</v>
      </c>
      <c r="X87" s="82" t="s">
        <v>148</v>
      </c>
    </row>
    <row r="88" spans="1:40" x14ac:dyDescent="0.25">
      <c r="D88" s="58" t="s">
        <v>158</v>
      </c>
      <c r="E88">
        <f>SUM(K88:U88)</f>
        <v>32</v>
      </c>
      <c r="F88">
        <f>SUM(V88:X88)</f>
        <v>3</v>
      </c>
      <c r="K88" s="133">
        <f>HLOOKUP(K87,$K$2:$AK$8,5,0)</f>
        <v>7</v>
      </c>
      <c r="L88" s="133">
        <f t="shared" ref="L88:R88" si="54">HLOOKUP(L87,$K$2:$AK$8,5,0)</f>
        <v>2</v>
      </c>
      <c r="M88" s="133">
        <f t="shared" si="54"/>
        <v>12</v>
      </c>
      <c r="N88" s="133">
        <f t="shared" si="54"/>
        <v>3</v>
      </c>
      <c r="O88" s="133">
        <f t="shared" si="54"/>
        <v>1</v>
      </c>
      <c r="P88" s="133">
        <f t="shared" si="54"/>
        <v>1</v>
      </c>
      <c r="Q88" s="133">
        <f t="shared" si="54"/>
        <v>1</v>
      </c>
      <c r="R88" s="133">
        <f t="shared" si="54"/>
        <v>5</v>
      </c>
      <c r="S88" s="133"/>
      <c r="T88" s="133"/>
      <c r="U88" s="133"/>
      <c r="V88" s="82">
        <f t="shared" ref="V88:X88" si="55">HLOOKUP(V87,$K$2:$AK$8,5,0)</f>
        <v>1</v>
      </c>
      <c r="W88" s="82">
        <f t="shared" si="55"/>
        <v>1</v>
      </c>
      <c r="X88" s="82">
        <f t="shared" si="55"/>
        <v>1</v>
      </c>
    </row>
    <row r="89" spans="1:40" x14ac:dyDescent="0.25">
      <c r="D89" s="58" t="s">
        <v>159</v>
      </c>
      <c r="E89">
        <f>SUM(K89:U89)</f>
        <v>0</v>
      </c>
      <c r="F89">
        <f>SUM(V89:X89)</f>
        <v>0</v>
      </c>
      <c r="K89" s="131" t="str">
        <f>HLOOKUP(K87,$K$2:$AK$8,7,0)</f>
        <v/>
      </c>
      <c r="L89" s="131" t="str">
        <f t="shared" ref="L89:X89" si="56">HLOOKUP(L87,$K$2:$AK$8,7,0)</f>
        <v/>
      </c>
      <c r="M89" s="131" t="str">
        <f t="shared" si="56"/>
        <v/>
      </c>
      <c r="N89" s="131" t="str">
        <f t="shared" si="56"/>
        <v/>
      </c>
      <c r="O89" s="131" t="str">
        <f t="shared" si="56"/>
        <v/>
      </c>
      <c r="P89" s="131" t="str">
        <f t="shared" si="56"/>
        <v/>
      </c>
      <c r="Q89" s="131" t="str">
        <f t="shared" si="56"/>
        <v/>
      </c>
      <c r="R89" s="131" t="str">
        <f t="shared" si="56"/>
        <v/>
      </c>
      <c r="S89" s="131"/>
      <c r="T89" s="131"/>
      <c r="U89" s="131"/>
      <c r="V89" s="131" t="str">
        <f t="shared" si="56"/>
        <v/>
      </c>
      <c r="W89" s="131" t="str">
        <f t="shared" si="56"/>
        <v/>
      </c>
      <c r="X89" s="131" t="str">
        <f t="shared" si="56"/>
        <v/>
      </c>
    </row>
    <row r="92" spans="1:40" x14ac:dyDescent="0.25">
      <c r="E92" s="66" t="s">
        <v>128</v>
      </c>
      <c r="F92" s="67" t="s">
        <v>185</v>
      </c>
    </row>
    <row r="93" spans="1:40" x14ac:dyDescent="0.25">
      <c r="D93" s="93" t="s">
        <v>163</v>
      </c>
      <c r="E93" t="str">
        <f>CONCATENATE("Erfüllung im Kompetenzbereich",CHAR(10),F92)</f>
        <v>Erfüllung im Kompetenzbereich
Lesen – sich mit Texten und Medien auseinandersetzen</v>
      </c>
    </row>
    <row r="94" spans="1:40" ht="42.75" customHeight="1" x14ac:dyDescent="0.25">
      <c r="E94" s="85" t="s">
        <v>170</v>
      </c>
      <c r="F94" s="85" t="s">
        <v>220</v>
      </c>
      <c r="K94" s="284" t="s">
        <v>130</v>
      </c>
      <c r="L94" s="284"/>
      <c r="M94" s="284"/>
      <c r="N94" s="284"/>
      <c r="O94" s="284"/>
      <c r="P94" s="285" t="s">
        <v>186</v>
      </c>
      <c r="Q94" s="285"/>
      <c r="R94" s="285"/>
      <c r="S94" s="285"/>
      <c r="T94" s="285"/>
    </row>
    <row r="95" spans="1:40" x14ac:dyDescent="0.25">
      <c r="D95" s="58" t="s">
        <v>157</v>
      </c>
      <c r="E95" s="86" t="e">
        <f>E97/(E96*$P63)</f>
        <v>#VALUE!</v>
      </c>
      <c r="F95" s="86" t="e">
        <f>F97/(F96*$P63)</f>
        <v>#VALUE!</v>
      </c>
      <c r="K95" s="133" t="s">
        <v>135</v>
      </c>
      <c r="L95" s="133" t="s">
        <v>149</v>
      </c>
      <c r="M95" s="133"/>
      <c r="N95" s="133"/>
      <c r="O95" s="133"/>
      <c r="P95" s="82" t="s">
        <v>136</v>
      </c>
      <c r="Q95" s="82" t="s">
        <v>138</v>
      </c>
      <c r="R95" s="82" t="s">
        <v>140</v>
      </c>
      <c r="S95" s="82" t="s">
        <v>142</v>
      </c>
      <c r="T95" s="82" t="s">
        <v>150</v>
      </c>
    </row>
    <row r="96" spans="1:40" x14ac:dyDescent="0.25">
      <c r="D96" s="58" t="s">
        <v>158</v>
      </c>
      <c r="E96">
        <f>SUM(K96:O96)</f>
        <v>4</v>
      </c>
      <c r="F96">
        <f>SUM(P96:T96)</f>
        <v>16</v>
      </c>
      <c r="K96" s="89">
        <f>HLOOKUP(K95,$K$2:$AK$8,5,0)</f>
        <v>1</v>
      </c>
      <c r="L96" s="89">
        <f t="shared" ref="L96:T96" si="57">HLOOKUP(L95,$K$2:$AK$8,5,0)</f>
        <v>3</v>
      </c>
      <c r="M96" s="89"/>
      <c r="N96" s="89"/>
      <c r="O96" s="89"/>
      <c r="P96" s="87">
        <f t="shared" si="57"/>
        <v>2</v>
      </c>
      <c r="Q96" s="87">
        <f t="shared" si="57"/>
        <v>1</v>
      </c>
      <c r="R96" s="87">
        <f t="shared" si="57"/>
        <v>2</v>
      </c>
      <c r="S96" s="87">
        <f t="shared" si="57"/>
        <v>5</v>
      </c>
      <c r="T96" s="87">
        <f t="shared" si="57"/>
        <v>6</v>
      </c>
    </row>
    <row r="97" spans="4:20" x14ac:dyDescent="0.25">
      <c r="D97" s="58" t="s">
        <v>159</v>
      </c>
      <c r="E97">
        <f>SUM(K97:O97)</f>
        <v>0</v>
      </c>
      <c r="F97">
        <f>SUM(P97:T97)</f>
        <v>0</v>
      </c>
      <c r="K97" s="89" t="str">
        <f>HLOOKUP(K95,$K$2:$AK$8,7,0)</f>
        <v/>
      </c>
      <c r="L97" s="89" t="str">
        <f t="shared" ref="L97:T97" si="58">HLOOKUP(L95,$K$2:$AK$8,7,0)</f>
        <v/>
      </c>
      <c r="M97" s="89"/>
      <c r="N97" s="89"/>
      <c r="O97" s="89"/>
      <c r="P97" s="87" t="str">
        <f t="shared" si="58"/>
        <v/>
      </c>
      <c r="Q97" s="87" t="str">
        <f t="shared" si="58"/>
        <v/>
      </c>
      <c r="R97" s="87" t="str">
        <f t="shared" si="58"/>
        <v/>
      </c>
      <c r="S97" s="87" t="str">
        <f t="shared" si="58"/>
        <v/>
      </c>
      <c r="T97" s="87" t="str">
        <f t="shared" si="58"/>
        <v/>
      </c>
    </row>
    <row r="100" spans="4:20" x14ac:dyDescent="0.25">
      <c r="E100" s="66" t="s">
        <v>128</v>
      </c>
      <c r="F100" s="67" t="s">
        <v>184</v>
      </c>
    </row>
    <row r="101" spans="4:20" x14ac:dyDescent="0.25">
      <c r="D101" s="93" t="s">
        <v>163</v>
      </c>
      <c r="E101" t="str">
        <f>CONCATENATE("Erfüllung im Kompetenzbereich",CHAR(10),F100)</f>
        <v>Erfüllung im Kompetenzbereich
Schreiben</v>
      </c>
    </row>
    <row r="102" spans="4:20" ht="53.25" customHeight="1" x14ac:dyDescent="0.25">
      <c r="E102" s="85" t="s">
        <v>222</v>
      </c>
      <c r="F102" s="181" t="s">
        <v>223</v>
      </c>
      <c r="K102" s="286" t="s">
        <v>187</v>
      </c>
      <c r="L102" s="286"/>
      <c r="M102" s="286"/>
      <c r="N102" s="183" t="s">
        <v>221</v>
      </c>
    </row>
    <row r="103" spans="4:20" x14ac:dyDescent="0.25">
      <c r="D103" s="58" t="s">
        <v>157</v>
      </c>
      <c r="E103" s="86" t="e">
        <f>E105/(E104*$P63)</f>
        <v>#VALUE!</v>
      </c>
      <c r="F103" s="86" t="e">
        <f>F105/(F104*$P63)</f>
        <v>#VALUE!</v>
      </c>
      <c r="K103" s="133" t="s">
        <v>143</v>
      </c>
      <c r="L103" s="133" t="s">
        <v>144</v>
      </c>
      <c r="M103" s="133" t="s">
        <v>145</v>
      </c>
      <c r="N103" s="82" t="s">
        <v>134</v>
      </c>
    </row>
    <row r="104" spans="4:20" x14ac:dyDescent="0.25">
      <c r="D104" s="58" t="s">
        <v>158</v>
      </c>
      <c r="E104">
        <f>SUM(K104:M104)</f>
        <v>7</v>
      </c>
      <c r="F104">
        <f>N104</f>
        <v>10</v>
      </c>
      <c r="K104" s="89">
        <f>HLOOKUP(K103,$K$2:$AK$8,5,0)</f>
        <v>4</v>
      </c>
      <c r="L104" s="89">
        <f t="shared" ref="L104:N104" si="59">HLOOKUP(L103,$K$2:$AK$8,5,0)</f>
        <v>2</v>
      </c>
      <c r="M104" s="89">
        <f t="shared" si="59"/>
        <v>1</v>
      </c>
      <c r="N104" s="87">
        <f t="shared" si="59"/>
        <v>10</v>
      </c>
    </row>
    <row r="105" spans="4:20" x14ac:dyDescent="0.25">
      <c r="D105" s="58" t="s">
        <v>159</v>
      </c>
      <c r="E105">
        <f>SUM(K105:M105)</f>
        <v>0</v>
      </c>
      <c r="F105" t="str">
        <f>N105</f>
        <v/>
      </c>
      <c r="K105" s="89" t="str">
        <f>HLOOKUP(K103,$K$2:$AK$8,7,0)</f>
        <v/>
      </c>
      <c r="L105" s="89" t="str">
        <f t="shared" ref="L105:N105" si="60">HLOOKUP(L103,$K$2:$AK$8,7,0)</f>
        <v/>
      </c>
      <c r="M105" s="89" t="str">
        <f t="shared" si="60"/>
        <v/>
      </c>
      <c r="N105" s="87" t="str">
        <f t="shared" si="60"/>
        <v/>
      </c>
    </row>
  </sheetData>
  <mergeCells count="18">
    <mergeCell ref="F22:Z22"/>
    <mergeCell ref="K78:R78"/>
    <mergeCell ref="S78:AJ78"/>
    <mergeCell ref="AK78:AN78"/>
    <mergeCell ref="K32:R32"/>
    <mergeCell ref="AK32:AN32"/>
    <mergeCell ref="S32:AJ32"/>
    <mergeCell ref="K40:U40"/>
    <mergeCell ref="V40:X40"/>
    <mergeCell ref="K56:M56"/>
    <mergeCell ref="F68:Z68"/>
    <mergeCell ref="V86:X86"/>
    <mergeCell ref="K94:O94"/>
    <mergeCell ref="P94:T94"/>
    <mergeCell ref="K102:M102"/>
    <mergeCell ref="K48:O48"/>
    <mergeCell ref="P48:T48"/>
    <mergeCell ref="K86:U86"/>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Klasse</vt:lpstr>
      <vt:lpstr>Diagramme Klasse</vt:lpstr>
      <vt:lpstr>Meldedaten</vt:lpstr>
      <vt:lpstr>Meldedaten_obl</vt:lpstr>
      <vt:lpstr>Diagramme Schule</vt:lpstr>
      <vt:lpstr>Anleitung</vt:lpstr>
      <vt:lpstr>Daten</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2017-05-10T07:10:55Z</cp:lastPrinted>
  <dcterms:created xsi:type="dcterms:W3CDTF">2017-03-23T11:42:30Z</dcterms:created>
  <dcterms:modified xsi:type="dcterms:W3CDTF">2017-05-16T08:55:30Z</dcterms:modified>
</cp:coreProperties>
</file>