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ml.chartshapes+xml"/>
  <Override PartName="/xl/charts/chart7.xml" ContentType="application/vnd.openxmlformats-officedocument.drawingml.chart+xml"/>
  <Override PartName="/xl/drawings/drawing9.xml" ContentType="application/vnd.openxmlformats-officedocument.drawingml.chartshapes+xml"/>
  <Override PartName="/xl/charts/chart8.xml" ContentType="application/vnd.openxmlformats-officedocument.drawingml.chart+xml"/>
  <Override PartName="/xl/drawings/drawing10.xml" ContentType="application/vnd.openxmlformats-officedocument.drawingml.chartshapes+xml"/>
  <Override PartName="/xl/charts/chart9.xml" ContentType="application/vnd.openxmlformats-officedocument.drawingml.chart+xml"/>
  <Override PartName="/xl/drawings/drawing11.xml" ContentType="application/vnd.openxmlformats-officedocument.drawingml.chartshapes+xml"/>
  <Override PartName="/xl/charts/chart10.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FG22\ZLE_Schulleistungsuntersuchungen\Schuljahr 2020_2021\Vorbereitung Erfassung\ZKA 4\"/>
    </mc:Choice>
  </mc:AlternateContent>
  <bookViews>
    <workbookView xWindow="0" yWindow="0" windowWidth="19200" windowHeight="11160" activeTab="5"/>
  </bookViews>
  <sheets>
    <sheet name="Klasse" sheetId="1" r:id="rId1"/>
    <sheet name="Auswertung Klasse" sheetId="14" r:id="rId2"/>
    <sheet name="Datensammler" sheetId="8" r:id="rId3"/>
    <sheet name="Meldedaten ohne Noten" sheetId="4" state="hidden" r:id="rId4"/>
    <sheet name="Auswertung Schule" sheetId="17" r:id="rId5"/>
    <sheet name="Anleitung" sheetId="9" r:id="rId6"/>
    <sheet name="K_Dat" sheetId="16" state="hidden" r:id="rId7"/>
    <sheet name="S_Dat" sheetId="18" state="hidden" r:id="rId8"/>
  </sheets>
  <definedNames>
    <definedName name="_xlnm.Print_Area" localSheetId="2">Datensammler!$A$4:$C$54</definedName>
    <definedName name="_xlnm.Print_Area" localSheetId="0">Klasse!$A$4:$Y$46</definedName>
    <definedName name="_xlnm.Print_Area" localSheetId="3">'Meldedaten ohne Noten'!$A$4:$C$42</definedName>
    <definedName name="_xlnm.Print_Titles" localSheetId="2">Datensammler!$4:$5</definedName>
    <definedName name="_xlnm.Print_Titles" localSheetId="3">'Meldedaten ohne Noten'!$4:$5</definedName>
  </definedNames>
  <calcPr calcId="162913"/>
</workbook>
</file>

<file path=xl/calcChain.xml><?xml version="1.0" encoding="utf-8"?>
<calcChain xmlns="http://schemas.openxmlformats.org/spreadsheetml/2006/main">
  <c r="T4" i="18" l="1"/>
  <c r="T8" i="18" s="1"/>
  <c r="I11" i="17" s="1"/>
  <c r="G36" i="18"/>
  <c r="G35" i="18"/>
  <c r="G34" i="18"/>
  <c r="G31" i="18"/>
  <c r="G30" i="18"/>
  <c r="G29" i="18"/>
  <c r="A2" i="17"/>
  <c r="I9" i="17" l="1"/>
  <c r="E40" i="1"/>
  <c r="F40" i="1"/>
  <c r="G40" i="1"/>
  <c r="H40" i="1"/>
  <c r="I40" i="1"/>
  <c r="J40" i="1"/>
  <c r="K40" i="1"/>
  <c r="L40" i="1"/>
  <c r="M40" i="1"/>
  <c r="N40" i="1"/>
  <c r="O40" i="1"/>
  <c r="P40" i="1"/>
  <c r="Q40" i="1"/>
  <c r="R40" i="1"/>
  <c r="S40" i="1"/>
  <c r="T40" i="1"/>
  <c r="U40" i="1"/>
  <c r="V40" i="1"/>
  <c r="W40" i="1"/>
  <c r="X11" i="1"/>
  <c r="X12" i="1"/>
  <c r="X13" i="1"/>
  <c r="X14" i="1"/>
  <c r="X15" i="1"/>
  <c r="X16" i="1"/>
  <c r="X17" i="1"/>
  <c r="X18" i="1"/>
  <c r="X19" i="1"/>
  <c r="X20" i="1"/>
  <c r="X21" i="1"/>
  <c r="X22" i="1"/>
  <c r="X23" i="1"/>
  <c r="X24" i="1"/>
  <c r="X25" i="1"/>
  <c r="X26" i="1"/>
  <c r="X27" i="1"/>
  <c r="X28" i="1"/>
  <c r="X29" i="1"/>
  <c r="X30" i="1"/>
  <c r="X31" i="1"/>
  <c r="X32" i="1"/>
  <c r="X33" i="1"/>
  <c r="X34" i="1"/>
  <c r="X35" i="1"/>
  <c r="X36" i="1"/>
  <c r="X37" i="1"/>
  <c r="X38" i="1"/>
  <c r="X39" i="1"/>
  <c r="X10" i="1"/>
  <c r="A7" i="1" l="1"/>
  <c r="J12" i="16" l="1"/>
  <c r="A2" i="14" s="1"/>
  <c r="G30" i="16" l="1"/>
  <c r="G31" i="16"/>
  <c r="G29" i="16"/>
  <c r="G36" i="16" l="1"/>
  <c r="G35" i="16"/>
  <c r="G34" i="16"/>
  <c r="Y11" i="1" l="1"/>
  <c r="Y12" i="1"/>
  <c r="Y13" i="1"/>
  <c r="Y14" i="1"/>
  <c r="Y15" i="1"/>
  <c r="Y16" i="1"/>
  <c r="Y17" i="1"/>
  <c r="Y18" i="1"/>
  <c r="Y19" i="1"/>
  <c r="Y20" i="1"/>
  <c r="Y21" i="1"/>
  <c r="Y22" i="1"/>
  <c r="Y23" i="1"/>
  <c r="Y24" i="1"/>
  <c r="Y25" i="1"/>
  <c r="Y26" i="1"/>
  <c r="Y27" i="1"/>
  <c r="Y28" i="1"/>
  <c r="Y29" i="1"/>
  <c r="Y30" i="1"/>
  <c r="Y31" i="1"/>
  <c r="Y32" i="1"/>
  <c r="Y33" i="1"/>
  <c r="Y34" i="1"/>
  <c r="Y35" i="1"/>
  <c r="Y36" i="1"/>
  <c r="Y37" i="1"/>
  <c r="Y38" i="1"/>
  <c r="Y39" i="1"/>
  <c r="E44" i="8" l="1"/>
  <c r="R22" i="16" s="1"/>
  <c r="E43" i="8"/>
  <c r="Q22" i="16" s="1"/>
  <c r="E42" i="8"/>
  <c r="P22" i="16" s="1"/>
  <c r="E30" i="4"/>
  <c r="C30" i="4" s="1"/>
  <c r="E31" i="4"/>
  <c r="C31" i="4" s="1"/>
  <c r="E32" i="4"/>
  <c r="C32" i="4" s="1"/>
  <c r="C42" i="8" l="1"/>
  <c r="P22" i="18" s="1"/>
  <c r="C44" i="8"/>
  <c r="R22" i="18" s="1"/>
  <c r="C43" i="8"/>
  <c r="Q22" i="18" s="1"/>
  <c r="C49" i="8" l="1"/>
  <c r="C26" i="8"/>
  <c r="C25" i="8"/>
  <c r="C18" i="8"/>
  <c r="C17" i="8"/>
  <c r="C9" i="8"/>
  <c r="C8" i="8"/>
  <c r="C37" i="4" l="1"/>
  <c r="C9" i="4"/>
  <c r="C8" i="4"/>
  <c r="C48" i="1"/>
  <c r="M44" i="1"/>
  <c r="L44" i="1"/>
  <c r="E14" i="8" s="1"/>
  <c r="K44" i="1"/>
  <c r="E13" i="8" s="1"/>
  <c r="J44" i="1"/>
  <c r="E12" i="8" s="1"/>
  <c r="I44" i="1"/>
  <c r="E11" i="8" s="1"/>
  <c r="H44" i="1"/>
  <c r="D40" i="1"/>
  <c r="Y10" i="1"/>
  <c r="L2" i="1" s="1"/>
  <c r="X8" i="1"/>
  <c r="E7" i="8" l="1"/>
  <c r="B19" i="16" s="1"/>
  <c r="R23" i="16" s="1"/>
  <c r="F41" i="1"/>
  <c r="N41" i="1"/>
  <c r="G41" i="1"/>
  <c r="V41" i="1"/>
  <c r="W41" i="1"/>
  <c r="L41" i="1"/>
  <c r="E41" i="1"/>
  <c r="M41" i="1"/>
  <c r="U41" i="1"/>
  <c r="O41" i="1"/>
  <c r="P41" i="1"/>
  <c r="I41" i="1"/>
  <c r="Q41" i="1"/>
  <c r="S41" i="1"/>
  <c r="K41" i="1"/>
  <c r="T41" i="1"/>
  <c r="R41" i="1"/>
  <c r="H41" i="1"/>
  <c r="J41" i="1"/>
  <c r="D41" i="1"/>
  <c r="C12" i="8"/>
  <c r="Q4" i="18" s="1"/>
  <c r="Q4" i="16"/>
  <c r="C14" i="8"/>
  <c r="S4" i="18" s="1"/>
  <c r="S4" i="16"/>
  <c r="C13" i="8"/>
  <c r="R4" i="18" s="1"/>
  <c r="R4" i="16"/>
  <c r="C11" i="8"/>
  <c r="P4" i="18" s="1"/>
  <c r="P4" i="16"/>
  <c r="E48" i="8"/>
  <c r="V22" i="16" s="1"/>
  <c r="E47" i="8"/>
  <c r="U22" i="16" s="1"/>
  <c r="E46" i="8"/>
  <c r="T22" i="16" s="1"/>
  <c r="E45" i="8"/>
  <c r="S22" i="16" s="1"/>
  <c r="E41" i="8"/>
  <c r="O22" i="16" s="1"/>
  <c r="E40" i="8"/>
  <c r="N22" i="16" s="1"/>
  <c r="E39" i="8"/>
  <c r="M22" i="16" s="1"/>
  <c r="E38" i="8"/>
  <c r="L22" i="16" s="1"/>
  <c r="E37" i="8"/>
  <c r="K22" i="16" s="1"/>
  <c r="E36" i="8"/>
  <c r="J22" i="16" s="1"/>
  <c r="E35" i="8"/>
  <c r="I22" i="16" s="1"/>
  <c r="E33" i="8"/>
  <c r="H22" i="16" s="1"/>
  <c r="E32" i="8"/>
  <c r="G22" i="16" s="1"/>
  <c r="E31" i="8"/>
  <c r="F22" i="16" s="1"/>
  <c r="E30" i="8"/>
  <c r="E22" i="16" s="1"/>
  <c r="E29" i="8"/>
  <c r="D22" i="16" s="1"/>
  <c r="E15" i="8"/>
  <c r="T4" i="16" s="1"/>
  <c r="E10" i="8"/>
  <c r="E10" i="4"/>
  <c r="C10" i="4" s="1"/>
  <c r="E28" i="8"/>
  <c r="C22" i="16" s="1"/>
  <c r="E36" i="4"/>
  <c r="C36" i="4" s="1"/>
  <c r="E35" i="4"/>
  <c r="C35" i="4" s="1"/>
  <c r="E34" i="4"/>
  <c r="C34" i="4" s="1"/>
  <c r="E33" i="4"/>
  <c r="C33" i="4" s="1"/>
  <c r="E29" i="4"/>
  <c r="C29" i="4" s="1"/>
  <c r="E28" i="4"/>
  <c r="C28" i="4" s="1"/>
  <c r="E27" i="4"/>
  <c r="C27" i="4" s="1"/>
  <c r="E26" i="4"/>
  <c r="C26" i="4" s="1"/>
  <c r="E25" i="4"/>
  <c r="C25" i="4" s="1"/>
  <c r="E24" i="4"/>
  <c r="C24" i="4" s="1"/>
  <c r="E23" i="4"/>
  <c r="C23" i="4" s="1"/>
  <c r="E22" i="4"/>
  <c r="C22" i="4" s="1"/>
  <c r="E21" i="4"/>
  <c r="C21" i="4" s="1"/>
  <c r="E20" i="4"/>
  <c r="C20" i="4" s="1"/>
  <c r="E19" i="4"/>
  <c r="C19" i="4" s="1"/>
  <c r="E18" i="4"/>
  <c r="C18" i="4" s="1"/>
  <c r="E17" i="4"/>
  <c r="C17" i="4" s="1"/>
  <c r="E16" i="4"/>
  <c r="C16" i="4" s="1"/>
  <c r="E15" i="4"/>
  <c r="C15" i="4" s="1"/>
  <c r="E14" i="4"/>
  <c r="C14" i="4" s="1"/>
  <c r="E13" i="4"/>
  <c r="C13" i="4" s="1"/>
  <c r="E12" i="4"/>
  <c r="C12" i="4" s="1"/>
  <c r="E11" i="4"/>
  <c r="C11" i="4" s="1"/>
  <c r="N44" i="1"/>
  <c r="Y48" i="1"/>
  <c r="L45" i="1"/>
  <c r="E23" i="8" s="1"/>
  <c r="I45" i="1"/>
  <c r="E20" i="8" s="1"/>
  <c r="M45" i="1"/>
  <c r="E24" i="8" s="1"/>
  <c r="H45" i="1"/>
  <c r="J45" i="1"/>
  <c r="E21" i="8" s="1"/>
  <c r="K45" i="1"/>
  <c r="E22" i="8" s="1"/>
  <c r="E9" i="17" l="1"/>
  <c r="P8" i="18"/>
  <c r="E11" i="17" s="1"/>
  <c r="S8" i="18"/>
  <c r="H11" i="17" s="1"/>
  <c r="H9" i="17"/>
  <c r="G9" i="17"/>
  <c r="R8" i="18"/>
  <c r="G11" i="17" s="1"/>
  <c r="Q8" i="18"/>
  <c r="F11" i="17" s="1"/>
  <c r="F9" i="17"/>
  <c r="U5" i="16"/>
  <c r="F23" i="16"/>
  <c r="P23" i="16"/>
  <c r="U4" i="16"/>
  <c r="Q8" i="16" s="1"/>
  <c r="F11" i="14" s="1"/>
  <c r="Q23" i="16"/>
  <c r="T23" i="16"/>
  <c r="K23" i="16"/>
  <c r="L23" i="16"/>
  <c r="V23" i="16"/>
  <c r="C29" i="8"/>
  <c r="D22" i="18" s="1"/>
  <c r="C33" i="8"/>
  <c r="H22" i="18" s="1"/>
  <c r="H23" i="16"/>
  <c r="C40" i="8"/>
  <c r="N22" i="18" s="1"/>
  <c r="C47" i="8"/>
  <c r="U22" i="18" s="1"/>
  <c r="U23" i="16"/>
  <c r="C30" i="8"/>
  <c r="E22" i="18" s="1"/>
  <c r="E23" i="16"/>
  <c r="C41" i="8"/>
  <c r="O22" i="18" s="1"/>
  <c r="O23" i="16"/>
  <c r="C35" i="8"/>
  <c r="I22" i="18" s="1"/>
  <c r="C39" i="8"/>
  <c r="M22" i="18" s="1"/>
  <c r="M23" i="16"/>
  <c r="C45" i="8"/>
  <c r="S22" i="18" s="1"/>
  <c r="S23" i="16"/>
  <c r="C23" i="16"/>
  <c r="C32" i="8"/>
  <c r="G22" i="18" s="1"/>
  <c r="G23" i="16"/>
  <c r="C36" i="8"/>
  <c r="J22" i="18" s="1"/>
  <c r="J23" i="16"/>
  <c r="C22" i="8"/>
  <c r="R5" i="18" s="1"/>
  <c r="R5" i="16"/>
  <c r="C24" i="8"/>
  <c r="T5" i="18" s="1"/>
  <c r="T5" i="16"/>
  <c r="C20" i="8"/>
  <c r="P5" i="18" s="1"/>
  <c r="P5" i="16"/>
  <c r="C21" i="8"/>
  <c r="Q5" i="18" s="1"/>
  <c r="Q5" i="16"/>
  <c r="C23" i="8"/>
  <c r="S5" i="18" s="1"/>
  <c r="S5" i="16"/>
  <c r="P8" i="16"/>
  <c r="E11" i="14" s="1"/>
  <c r="E9" i="14"/>
  <c r="R8" i="16"/>
  <c r="G11" i="14" s="1"/>
  <c r="G9" i="14"/>
  <c r="F9" i="14"/>
  <c r="H9" i="14"/>
  <c r="C10" i="8"/>
  <c r="O4" i="18" s="1"/>
  <c r="O4" i="16"/>
  <c r="T8" i="16"/>
  <c r="I11" i="14" s="1"/>
  <c r="I9" i="14"/>
  <c r="C37" i="8"/>
  <c r="K22" i="18" s="1"/>
  <c r="C46" i="8"/>
  <c r="T22" i="18" s="1"/>
  <c r="C31" i="8"/>
  <c r="F22" i="18" s="1"/>
  <c r="C48" i="8"/>
  <c r="V22" i="18" s="1"/>
  <c r="C38" i="8"/>
  <c r="L22" i="18" s="1"/>
  <c r="O44" i="1"/>
  <c r="E16" i="8" s="1"/>
  <c r="C16" i="8" s="1"/>
  <c r="E19" i="8"/>
  <c r="C28" i="8"/>
  <c r="C22" i="18" s="1"/>
  <c r="E7" i="4"/>
  <c r="C7" i="4" s="1"/>
  <c r="N45" i="1"/>
  <c r="G17" i="17" l="1"/>
  <c r="R9" i="18"/>
  <c r="G19" i="17" s="1"/>
  <c r="H35" i="18"/>
  <c r="I17" i="17"/>
  <c r="T9" i="18"/>
  <c r="I19" i="17" s="1"/>
  <c r="H17" i="17"/>
  <c r="S9" i="18"/>
  <c r="H19" i="17" s="1"/>
  <c r="H36" i="18"/>
  <c r="H31" i="18"/>
  <c r="E23" i="18"/>
  <c r="H30" i="18"/>
  <c r="F17" i="17"/>
  <c r="Q9" i="18"/>
  <c r="F19" i="17" s="1"/>
  <c r="G23" i="18"/>
  <c r="O8" i="18"/>
  <c r="D11" i="17" s="1"/>
  <c r="D9" i="17"/>
  <c r="E17" i="17"/>
  <c r="P9" i="18"/>
  <c r="E19" i="17" s="1"/>
  <c r="H34" i="18"/>
  <c r="H29" i="18"/>
  <c r="S8" i="16"/>
  <c r="H11" i="14" s="1"/>
  <c r="H36" i="16"/>
  <c r="E36" i="16" s="1"/>
  <c r="N23" i="16"/>
  <c r="H30" i="16"/>
  <c r="E30" i="16" s="1"/>
  <c r="D23" i="16"/>
  <c r="H35" i="16"/>
  <c r="E35" i="16" s="1"/>
  <c r="I23" i="16"/>
  <c r="H31" i="16"/>
  <c r="E31" i="16" s="1"/>
  <c r="H29" i="16"/>
  <c r="E29" i="16" s="1"/>
  <c r="H34" i="16"/>
  <c r="E34" i="16" s="1"/>
  <c r="F17" i="14"/>
  <c r="Q9" i="16"/>
  <c r="F19" i="14" s="1"/>
  <c r="I17" i="14"/>
  <c r="T9" i="16"/>
  <c r="I19" i="14" s="1"/>
  <c r="S9" i="16"/>
  <c r="H19" i="14" s="1"/>
  <c r="H17" i="14"/>
  <c r="P9" i="16"/>
  <c r="E19" i="14" s="1"/>
  <c r="E17" i="14"/>
  <c r="R9" i="16"/>
  <c r="G19" i="14" s="1"/>
  <c r="G17" i="14"/>
  <c r="C19" i="8"/>
  <c r="O5" i="18" s="1"/>
  <c r="O5" i="16"/>
  <c r="O8" i="16"/>
  <c r="D11" i="14" s="1"/>
  <c r="D9" i="14"/>
  <c r="V4" i="16"/>
  <c r="K7" i="14" s="1"/>
  <c r="C7" i="8"/>
  <c r="B19" i="18" s="1"/>
  <c r="F23" i="18" s="1"/>
  <c r="K23" i="18" l="1"/>
  <c r="E31" i="18"/>
  <c r="E35" i="18"/>
  <c r="V23" i="18"/>
  <c r="E36" i="18"/>
  <c r="J23" i="18"/>
  <c r="H23" i="18"/>
  <c r="U23" i="18"/>
  <c r="M23" i="18"/>
  <c r="T23" i="18"/>
  <c r="I23" i="18"/>
  <c r="C23" i="18"/>
  <c r="L23" i="18"/>
  <c r="N23" i="18"/>
  <c r="Q23" i="18"/>
  <c r="U4" i="18"/>
  <c r="V4" i="18" s="1"/>
  <c r="K7" i="17" s="1"/>
  <c r="U5" i="18"/>
  <c r="R23" i="18"/>
  <c r="P23" i="18"/>
  <c r="E29" i="18"/>
  <c r="D23" i="18"/>
  <c r="S23" i="18"/>
  <c r="D17" i="17"/>
  <c r="O9" i="18"/>
  <c r="D19" i="17" s="1"/>
  <c r="E34" i="18"/>
  <c r="O23" i="18"/>
  <c r="E30" i="18"/>
  <c r="A3" i="8"/>
  <c r="D17" i="14"/>
  <c r="O9" i="16"/>
  <c r="D19" i="14" s="1"/>
  <c r="V5" i="16"/>
  <c r="K15" i="14" s="1"/>
  <c r="V3" i="16"/>
  <c r="V5" i="18" l="1"/>
  <c r="K15" i="17" s="1"/>
  <c r="V3" i="18"/>
</calcChain>
</file>

<file path=xl/sharedStrings.xml><?xml version="1.0" encoding="utf-8"?>
<sst xmlns="http://schemas.openxmlformats.org/spreadsheetml/2006/main" count="441" uniqueCount="213">
  <si>
    <t xml:space="preserve">Klasse: </t>
  </si>
  <si>
    <t>Aufgabe</t>
  </si>
  <si>
    <t>AFB</t>
  </si>
  <si>
    <t>I</t>
  </si>
  <si>
    <t>II</t>
  </si>
  <si>
    <t>III</t>
  </si>
  <si>
    <t>Nr.</t>
  </si>
  <si>
    <t>Name</t>
  </si>
  <si>
    <t>Bitte tragen Sie die erreichten Punkte in die Tabelle ein. Bitte verwenden Sie keine Striche.</t>
  </si>
  <si>
    <t>erreichte BE</t>
  </si>
  <si>
    <t>Erfüllungsprozentsätze</t>
  </si>
  <si>
    <t>Note</t>
  </si>
  <si>
    <t>Anzahl Note ZKA</t>
  </si>
  <si>
    <t>Anzahl Note Halbjahr</t>
  </si>
  <si>
    <t>erreichbare BE</t>
  </si>
  <si>
    <t>EFP</t>
  </si>
  <si>
    <t>Anforderungsbereiche</t>
  </si>
  <si>
    <t>AFB I</t>
  </si>
  <si>
    <t>AFB II</t>
  </si>
  <si>
    <t>AFB III</t>
  </si>
  <si>
    <t>Kompetenzbereiche</t>
  </si>
  <si>
    <t>Zusammenstellung der rückmelderelevanten Daten</t>
  </si>
  <si>
    <t>NEBENRECHNUNG</t>
  </si>
  <si>
    <t xml:space="preserve">Nachfolgende Daten werden (schulweise, nicht klassenweise) online durch das LISA erfasst.
Durch Eingabe der der Schule zugesandten TAN unter www.evaluation.sachsen-anhalt.de erreichen Sie das entsprechende Formular.
</t>
  </si>
  <si>
    <t>Um die Rückmeldedaten der Schule zu erzeugen, können in den grün umrandeten Bereich die Ergebnisse weiterer Klassen kopiert werden bzw. von Hand ergänzt werden.
Gelben Bereich einer anderen Datei (Klasse) markieren, kopieren und im grünen Bereich als Werte (Inhalt) einfügen.</t>
  </si>
  <si>
    <t>Rückmeldedaten</t>
  </si>
  <si>
    <t>ê</t>
  </si>
  <si>
    <t>1.</t>
  </si>
  <si>
    <t>Allgemeine Angaben</t>
  </si>
  <si>
    <t>Anzahl der Teilnehmer der Schule</t>
  </si>
  <si>
    <t>2.</t>
  </si>
  <si>
    <t>Halbjahresnote 1</t>
  </si>
  <si>
    <t>Halbjahresnote 2</t>
  </si>
  <si>
    <t>Halbjahresnote 3</t>
  </si>
  <si>
    <t>Halbjahresnote 4</t>
  </si>
  <si>
    <t>Halbjahresnote 5</t>
  </si>
  <si>
    <t>Halbjahresnote 6</t>
  </si>
  <si>
    <t>3.</t>
  </si>
  <si>
    <t>Anzahl der erteilten Noten in der ZKA</t>
  </si>
  <si>
    <t>Klassenarbeitsnote 1</t>
  </si>
  <si>
    <t>Klassenarbeitsnote 2</t>
  </si>
  <si>
    <t>Klassenarbeitsnote 3</t>
  </si>
  <si>
    <t>Klassenarbeitsnote 4</t>
  </si>
  <si>
    <t>Klassenarbeitsnote 5</t>
  </si>
  <si>
    <t>Klassenarbeitsnote 6</t>
  </si>
  <si>
    <t>4.</t>
  </si>
  <si>
    <r>
      <t xml:space="preserve">erreichte BE in den Aufgaben
</t>
    </r>
    <r>
      <rPr>
        <b/>
        <sz val="9"/>
        <color theme="1"/>
        <rFont val="Calibri"/>
        <family val="2"/>
        <scheme val="minor"/>
      </rPr>
      <t>(Einzutragen ist jeweils die Summe der erreichten Bewertungseinheiten der Schule bei den Aufgaben)</t>
    </r>
  </si>
  <si>
    <t>Hinweise durch die Lehrkräfte*</t>
  </si>
  <si>
    <t>*Die Einschätzung zum Anforderungsniveau und mögliche verbale Einschätzungen bitte online ergänzen.</t>
  </si>
  <si>
    <r>
      <t xml:space="preserve">Das Anforderungsniveau war                              zu niedrig  </t>
    </r>
    <r>
      <rPr>
        <sz val="11"/>
        <color theme="1"/>
        <rFont val="Wingdings"/>
        <charset val="2"/>
      </rPr>
      <t xml:space="preserve">o o o o o </t>
    </r>
    <r>
      <rPr>
        <sz val="11"/>
        <color theme="1"/>
        <rFont val="Calibri"/>
        <family val="2"/>
        <scheme val="minor"/>
      </rPr>
      <t>zu hoch</t>
    </r>
  </si>
  <si>
    <t xml:space="preserve">Hier haben Sie die Möglichkeit zu einer kurzen verbalen Einschätzung </t>
  </si>
  <si>
    <t>Kompetenzbereich</t>
  </si>
  <si>
    <t>Note ZKA</t>
  </si>
  <si>
    <t>Notenschlüssel</t>
  </si>
  <si>
    <t>ab BE</t>
  </si>
  <si>
    <t>Klasse A</t>
  </si>
  <si>
    <t>Klasse B</t>
  </si>
  <si>
    <t>Klasse C</t>
  </si>
  <si>
    <t>Klasse D</t>
  </si>
  <si>
    <t>Klasse E</t>
  </si>
  <si>
    <t>Daten für Klassendiagramme</t>
  </si>
  <si>
    <t>Anzahl der erteilten Halbjahresnoten für an der ZKA teilnehmende Schüler</t>
  </si>
  <si>
    <t>5.</t>
  </si>
  <si>
    <t>diese Kl.</t>
  </si>
  <si>
    <t>Kl. II</t>
  </si>
  <si>
    <t>Kl. III</t>
  </si>
  <si>
    <t>Kl. IV</t>
  </si>
  <si>
    <t>Kl. V</t>
  </si>
  <si>
    <t>HJN</t>
  </si>
  <si>
    <t>A10</t>
  </si>
  <si>
    <t>A11</t>
  </si>
  <si>
    <t>A12</t>
  </si>
  <si>
    <t>A13</t>
  </si>
  <si>
    <t>A14</t>
  </si>
  <si>
    <t>A15</t>
  </si>
  <si>
    <t>A16</t>
  </si>
  <si>
    <t>A17</t>
  </si>
  <si>
    <t>A18</t>
  </si>
  <si>
    <t>A19</t>
  </si>
  <si>
    <t>A20</t>
  </si>
  <si>
    <t>Zuhören</t>
  </si>
  <si>
    <t>Æ</t>
  </si>
  <si>
    <t>Aufgabe 1 - Name nennen</t>
  </si>
  <si>
    <t>Aufgabe 2 - MC: Eigenschaften</t>
  </si>
  <si>
    <t>Aufgabe 3 - Ergänzung</t>
  </si>
  <si>
    <t>Aufgabe 4 - Begründung</t>
  </si>
  <si>
    <t>Aufgabe 5 - Richtung angeben</t>
  </si>
  <si>
    <t>Aufgabe 7 - MC: Wunsch</t>
  </si>
  <si>
    <t>Aufgabe 14 - Begründung</t>
  </si>
  <si>
    <t>Aufgabe 6 - MC: Wetter beeinflussen</t>
  </si>
  <si>
    <t>Aufgabe 8 - Wörter nach Alphabet</t>
  </si>
  <si>
    <t>Aufgabe 11 - keine weitere Korrektur</t>
  </si>
  <si>
    <t>Aufgabe 12 - Begründung: Schreibung</t>
  </si>
  <si>
    <t xml:space="preserve">Aufgabe 13 - Richtig-Falsch-Auswahl </t>
  </si>
  <si>
    <r>
      <t xml:space="preserve">Aufgabe 9 - Adjektiv </t>
    </r>
    <r>
      <rPr>
        <i/>
        <sz val="11"/>
        <color theme="1"/>
        <rFont val="Calibri"/>
        <family val="2"/>
        <scheme val="minor"/>
      </rPr>
      <t>windig</t>
    </r>
    <r>
      <rPr>
        <sz val="11"/>
        <color theme="1"/>
        <rFont val="Calibri"/>
        <family val="2"/>
        <scheme val="minor"/>
      </rPr>
      <t xml:space="preserve"> …</t>
    </r>
  </si>
  <si>
    <r>
      <t xml:space="preserve">Aufgabe 9 - Adjektiv </t>
    </r>
    <r>
      <rPr>
        <i/>
        <sz val="11"/>
        <color theme="1"/>
        <rFont val="Calibri"/>
        <family val="2"/>
        <scheme val="minor"/>
      </rPr>
      <t>regnerisch</t>
    </r>
  </si>
  <si>
    <r>
      <t xml:space="preserve">Aufgabe 9 - Adjektiv </t>
    </r>
    <r>
      <rPr>
        <i/>
        <sz val="11"/>
        <color theme="1"/>
        <rFont val="Calibri"/>
        <family val="2"/>
        <scheme val="minor"/>
      </rPr>
      <t>wolkig</t>
    </r>
    <r>
      <rPr>
        <sz val="11"/>
        <color theme="1"/>
        <rFont val="Calibri"/>
        <family val="2"/>
        <scheme val="minor"/>
      </rPr>
      <t xml:space="preserve"> …</t>
    </r>
  </si>
  <si>
    <r>
      <t xml:space="preserve">Aufgabe 10 - Begründung: </t>
    </r>
    <r>
      <rPr>
        <i/>
        <sz val="11"/>
        <color theme="1"/>
        <rFont val="Calibri"/>
        <family val="2"/>
        <scheme val="minor"/>
      </rPr>
      <t>Wetterregel</t>
    </r>
  </si>
  <si>
    <r>
      <t xml:space="preserve">Aufgabe 11 - RS: </t>
    </r>
    <r>
      <rPr>
        <i/>
        <sz val="11"/>
        <color theme="1"/>
        <rFont val="Calibri"/>
        <family val="2"/>
        <scheme val="minor"/>
      </rPr>
      <t>sitzt</t>
    </r>
  </si>
  <si>
    <r>
      <t xml:space="preserve">Aufgabe 11 - RS: </t>
    </r>
    <r>
      <rPr>
        <i/>
        <sz val="11"/>
        <color theme="1"/>
        <rFont val="Calibri"/>
        <family val="2"/>
        <scheme val="minor"/>
      </rPr>
      <t>Himmel</t>
    </r>
  </si>
  <si>
    <r>
      <t xml:space="preserve">Aufgabe 11 - RS </t>
    </r>
    <r>
      <rPr>
        <i/>
        <sz val="11"/>
        <color theme="1"/>
        <rFont val="Calibri"/>
        <family val="2"/>
        <scheme val="minor"/>
      </rPr>
      <t>dicke</t>
    </r>
  </si>
  <si>
    <r>
      <t xml:space="preserve">Aufgabe 11 - RS </t>
    </r>
    <r>
      <rPr>
        <i/>
        <sz val="11"/>
        <color theme="1"/>
        <rFont val="Calibri"/>
        <family val="2"/>
        <scheme val="minor"/>
      </rPr>
      <t>wird</t>
    </r>
  </si>
  <si>
    <r>
      <t xml:space="preserve">Aufgabe 15 - </t>
    </r>
    <r>
      <rPr>
        <i/>
        <sz val="11"/>
        <color theme="1"/>
        <rFont val="Calibri"/>
        <family val="2"/>
        <scheme val="minor"/>
      </rPr>
      <t>Feldarbeit</t>
    </r>
  </si>
  <si>
    <r>
      <t xml:space="preserve">Aufgabe 15 - </t>
    </r>
    <r>
      <rPr>
        <i/>
        <sz val="11"/>
        <color theme="1"/>
        <rFont val="Calibri"/>
        <family val="2"/>
        <scheme val="minor"/>
      </rPr>
      <t>Computerprogramm…</t>
    </r>
  </si>
  <si>
    <r>
      <t xml:space="preserve">Aufgabe 16 - </t>
    </r>
    <r>
      <rPr>
        <i/>
        <sz val="11"/>
        <color theme="1"/>
        <rFont val="Calibri"/>
        <family val="2"/>
        <scheme val="minor"/>
      </rPr>
      <t>Sprichwort erklären</t>
    </r>
  </si>
  <si>
    <t>BE/AFB</t>
  </si>
  <si>
    <t>BE ist</t>
  </si>
  <si>
    <t>BE/KB</t>
  </si>
  <si>
    <t>SuS ohne HJN</t>
  </si>
  <si>
    <r>
      <rPr>
        <sz val="11"/>
        <color rgb="FF0070C0"/>
        <rFont val="Calibri"/>
        <family val="2"/>
        <scheme val="minor"/>
      </rPr>
      <t xml:space="preserve">ggf. Schülerinnen und Schüler ohne Halbjahresnote </t>
    </r>
    <r>
      <rPr>
        <b/>
        <sz val="11"/>
        <color rgb="FF0070C0"/>
        <rFont val="Calibri"/>
        <family val="2"/>
        <scheme val="minor"/>
      </rPr>
      <t>(bitte Richtigkeit prüfen!)</t>
    </r>
  </si>
  <si>
    <t>Anforderungsbereich</t>
  </si>
  <si>
    <t>Ergänzung</t>
  </si>
  <si>
    <t>Zuordnung</t>
  </si>
  <si>
    <t>Sprache / Rechtschreibung</t>
  </si>
  <si>
    <t>Teilnehmer:</t>
  </si>
  <si>
    <t>A01</t>
  </si>
  <si>
    <t>A02</t>
  </si>
  <si>
    <t>A03</t>
  </si>
  <si>
    <t>A04</t>
  </si>
  <si>
    <t>A05</t>
  </si>
  <si>
    <t>A06</t>
  </si>
  <si>
    <t>A07</t>
  </si>
  <si>
    <t>A08</t>
  </si>
  <si>
    <t>A09</t>
  </si>
  <si>
    <t>Teil B</t>
  </si>
  <si>
    <t>Teil A</t>
  </si>
  <si>
    <t>Aufgabe 1 - MC: Radiofüchse</t>
  </si>
  <si>
    <t>Aufgabe 2 - MC: Interview</t>
  </si>
  <si>
    <t xml:space="preserve">Aufgabe 3 - MC: Besucherstimmen  </t>
  </si>
  <si>
    <t>Aufgabe 4 - Ergänzung</t>
  </si>
  <si>
    <t>Aufgabe 5 - Zuordnung</t>
  </si>
  <si>
    <t>Aufgabe 6 - Zuordnung</t>
  </si>
  <si>
    <t>Aufgabe 1 - Ergänzung:  Hilfsmittel</t>
  </si>
  <si>
    <t>Aufgabe 2 - Ergänzung: Satz</t>
  </si>
  <si>
    <t>Aufgabe 3 - MC: London /Er experimentierte</t>
  </si>
  <si>
    <t>Aufgabe 4 - MC: Anblick erfreuen</t>
  </si>
  <si>
    <t>Aufgabe 5 - Ergänzung</t>
  </si>
  <si>
    <t>Aufgabe 6 - Ergänzung: Futur</t>
  </si>
  <si>
    <t>Aufgabe 7a - Begründung</t>
  </si>
  <si>
    <t>Aufgabe 7b - Begründung</t>
  </si>
  <si>
    <t>Aufgabe 8 - Zuordnung: Verb</t>
  </si>
  <si>
    <t>Aufgabe 8 - Zuordnung: Substantiv</t>
  </si>
  <si>
    <t>Aufgabe 8 - Zuordnung: Adjektiv</t>
  </si>
  <si>
    <t>Aufgabe 9 - Korrektur Wörter: Zeile 1</t>
  </si>
  <si>
    <t>Aufgabe 9 - Korrektur Wörter: Zeile 2</t>
  </si>
  <si>
    <t>Aufgabe 9 - Korrektur Wörter: Zeile 3</t>
  </si>
  <si>
    <t>Zusammenstellung der Daten für die Diagramme</t>
  </si>
  <si>
    <t>Daten der Schule</t>
  </si>
  <si>
    <t>Um die Daten der Schule zu erzeugen, können in den grün umrandeten Bereich die Ergebnisse weiterer Klassen kopiert werden bzw. von Hand ergänzt werden.
Gelben Bereich einer anderen Datei (Klasse) markieren, kopieren und im grünen Bereich als Werte (Inhalt) einfügen.</t>
  </si>
  <si>
    <t>Notenverteilung - Jahresnoten</t>
  </si>
  <si>
    <t>absolut</t>
  </si>
  <si>
    <t>Ggf. fehlende Prozent-
sätze zu 100% durch 
Rundungen bedingt.</t>
  </si>
  <si>
    <t>prozentual</t>
  </si>
  <si>
    <t>Notenverteilung - Prüfungsnoten gesamt</t>
  </si>
  <si>
    <t>Legende</t>
  </si>
  <si>
    <t>Anforderungsbereich I (AFB I)</t>
  </si>
  <si>
    <t>Anforderungsbereich II (AFB II)</t>
  </si>
  <si>
    <t>Anforderungsbereich III (AFB III)</t>
  </si>
  <si>
    <t>Tabellen Noten</t>
  </si>
  <si>
    <t>Durchschnitt</t>
  </si>
  <si>
    <t>SZ</t>
  </si>
  <si>
    <t>Jahresnote</t>
  </si>
  <si>
    <t>Prüfungsnoten</t>
  </si>
  <si>
    <t>Notenbezogene Auswertung</t>
  </si>
  <si>
    <t>Aufgabenbezogene Auswertung nach Kompetenzbereichen</t>
  </si>
  <si>
    <t>Auswertung nach Anforderungs- und Kompetenzbereichen</t>
  </si>
  <si>
    <t>Lesen</t>
  </si>
  <si>
    <t xml:space="preserve">Zuordnung </t>
  </si>
  <si>
    <t>MC: Schulalltag</t>
  </si>
  <si>
    <t>Reihenfolge</t>
  </si>
  <si>
    <t>MC: Bedeutung</t>
  </si>
  <si>
    <t>Unterstreichung</t>
  </si>
  <si>
    <t>Ergänzung: Satz/Stichpunkte</t>
  </si>
  <si>
    <t>4a</t>
  </si>
  <si>
    <t xml:space="preserve">Ergänzung: Satz </t>
  </si>
  <si>
    <t>4b</t>
  </si>
  <si>
    <t xml:space="preserve">richtige Schreibung </t>
  </si>
  <si>
    <t>1a</t>
  </si>
  <si>
    <t>Ergänzung: Mann</t>
  </si>
  <si>
    <t>1b</t>
  </si>
  <si>
    <t>Ergänzung: Schuss</t>
  </si>
  <si>
    <t>1c</t>
  </si>
  <si>
    <t>Ergänzung: flink</t>
  </si>
  <si>
    <t>2a</t>
  </si>
  <si>
    <t>Begründung: Berg</t>
  </si>
  <si>
    <t>2b</t>
  </si>
  <si>
    <t>Begründung: Träume</t>
  </si>
  <si>
    <t>3a</t>
  </si>
  <si>
    <t>3b</t>
  </si>
  <si>
    <t>Zuordnung: Satzglieder</t>
  </si>
  <si>
    <t xml:space="preserve">Zuordnung: Satzglieder </t>
  </si>
  <si>
    <t xml:space="preserve">Ergänzung: Artikel </t>
  </si>
  <si>
    <r>
      <t>Ergänzung: Artikel</t>
    </r>
    <r>
      <rPr>
        <u/>
        <sz val="8"/>
        <color theme="1"/>
        <rFont val="Calibri"/>
        <family val="2"/>
        <scheme val="minor"/>
      </rPr>
      <t xml:space="preserve"> </t>
    </r>
  </si>
  <si>
    <t>Zuordnung:
Aufgaben Familie</t>
  </si>
  <si>
    <t>Zuordnung :
Richtig/Falsch</t>
  </si>
  <si>
    <t>Ergänzung:
Begrüßung</t>
  </si>
  <si>
    <t>Ergänzung:
Reihenfolge</t>
  </si>
  <si>
    <t>Ergänzung:
Satz/Stichpunkte</t>
  </si>
  <si>
    <t>Zuordnung:
Richtig/Falsch</t>
  </si>
  <si>
    <t xml:space="preserve">Ergänzung:
Satz </t>
  </si>
  <si>
    <t xml:space="preserve">Ergänzung:
richtige Schreibung </t>
  </si>
  <si>
    <t>Ergänzung:
Mann</t>
  </si>
  <si>
    <t>Ergänzung:
Schuss</t>
  </si>
  <si>
    <t>Ergänzung:
flink</t>
  </si>
  <si>
    <t>Begründung:
Berg</t>
  </si>
  <si>
    <t>Begründung:
Träume</t>
  </si>
  <si>
    <t xml:space="preserve">Zuordnung:
Satzglieder </t>
  </si>
  <si>
    <t>Zuordnung:
Satzglieder</t>
  </si>
  <si>
    <t xml:space="preserve">Ergänzung:
Artikel </t>
  </si>
  <si>
    <t>multiple choice:
Schulalltag</t>
  </si>
  <si>
    <t>multiple choice:
Wort-
bedeutung</t>
  </si>
  <si>
    <t>Zentrale Klassenarbeit Schuljahrgang 4
Deutsch 2021</t>
  </si>
  <si>
    <t>Schulergebnis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</si>
</sst>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37" x14ac:knownFonts="1">
    <font>
      <sz val="11"/>
      <color theme="1"/>
      <name val="Calibri"/>
      <family val="2"/>
      <scheme val="minor"/>
    </font>
    <font>
      <sz val="10"/>
      <color theme="1"/>
      <name val="Calibri"/>
      <family val="2"/>
      <scheme val="minor"/>
    </font>
    <font>
      <sz val="10"/>
      <name val="Arial"/>
      <family val="2"/>
    </font>
    <font>
      <b/>
      <sz val="11"/>
      <color theme="1"/>
      <name val="Calibri"/>
      <family val="2"/>
      <scheme val="minor"/>
    </font>
    <font>
      <b/>
      <sz val="10"/>
      <color theme="1"/>
      <name val="Calibri"/>
      <family val="2"/>
      <scheme val="minor"/>
    </font>
    <font>
      <sz val="11"/>
      <color rgb="FFFF0000"/>
      <name val="Calibri"/>
      <family val="2"/>
      <scheme val="minor"/>
    </font>
    <font>
      <b/>
      <sz val="12"/>
      <color theme="1"/>
      <name val="Calibri"/>
      <family val="2"/>
      <scheme val="minor"/>
    </font>
    <font>
      <b/>
      <sz val="14"/>
      <color theme="1"/>
      <name val="Calibri"/>
      <family val="2"/>
      <scheme val="minor"/>
    </font>
    <font>
      <sz val="9"/>
      <color theme="1"/>
      <name val="Calibri"/>
      <family val="2"/>
      <scheme val="minor"/>
    </font>
    <font>
      <b/>
      <sz val="12"/>
      <name val="Calibri"/>
      <family val="2"/>
      <scheme val="minor"/>
    </font>
    <font>
      <sz val="10"/>
      <name val="Wingdings"/>
      <charset val="2"/>
    </font>
    <font>
      <sz val="11"/>
      <name val="Calibri"/>
      <family val="2"/>
      <scheme val="minor"/>
    </font>
    <font>
      <b/>
      <sz val="9"/>
      <color theme="1"/>
      <name val="Calibri"/>
      <family val="2"/>
      <scheme val="minor"/>
    </font>
    <font>
      <sz val="11"/>
      <color theme="1"/>
      <name val="Wingdings"/>
      <charset val="2"/>
    </font>
    <font>
      <b/>
      <sz val="16"/>
      <color rgb="FFFF0000"/>
      <name val="Calibri"/>
      <family val="2"/>
      <scheme val="minor"/>
    </font>
    <font>
      <sz val="8"/>
      <color theme="1"/>
      <name val="Calibri"/>
      <family val="2"/>
      <scheme val="minor"/>
    </font>
    <font>
      <b/>
      <sz val="8"/>
      <color theme="1"/>
      <name val="Calibri"/>
      <family val="2"/>
      <scheme val="minor"/>
    </font>
    <font>
      <sz val="8"/>
      <name val="Calibri"/>
      <family val="2"/>
      <scheme val="minor"/>
    </font>
    <font>
      <b/>
      <sz val="8"/>
      <color theme="1"/>
      <name val="Symbol"/>
      <family val="1"/>
      <charset val="2"/>
    </font>
    <font>
      <i/>
      <sz val="11"/>
      <color theme="1"/>
      <name val="Calibri"/>
      <family val="2"/>
      <scheme val="minor"/>
    </font>
    <font>
      <b/>
      <sz val="28"/>
      <color theme="1"/>
      <name val="Calibri"/>
      <family val="2"/>
      <scheme val="minor"/>
    </font>
    <font>
      <b/>
      <sz val="11"/>
      <color rgb="FF0070C0"/>
      <name val="Calibri"/>
      <family val="2"/>
      <scheme val="minor"/>
    </font>
    <font>
      <sz val="11"/>
      <color rgb="FF0070C0"/>
      <name val="Calibri"/>
      <family val="2"/>
      <scheme val="minor"/>
    </font>
    <font>
      <b/>
      <sz val="18"/>
      <color rgb="FFFF0000"/>
      <name val="Calibri"/>
      <family val="2"/>
      <scheme val="minor"/>
    </font>
    <font>
      <sz val="11"/>
      <color theme="1"/>
      <name val="Calibri"/>
      <family val="2"/>
      <scheme val="minor"/>
    </font>
    <font>
      <b/>
      <sz val="14"/>
      <color theme="0" tint="-4.9989318521683403E-2"/>
      <name val="Calibri"/>
      <family val="2"/>
      <scheme val="minor"/>
    </font>
    <font>
      <b/>
      <sz val="12"/>
      <color theme="0" tint="-4.9989318521683403E-2"/>
      <name val="Calibri"/>
      <family val="2"/>
      <scheme val="minor"/>
    </font>
    <font>
      <b/>
      <sz val="11"/>
      <name val="Calibri"/>
      <family val="2"/>
      <scheme val="minor"/>
    </font>
    <font>
      <b/>
      <sz val="12"/>
      <color theme="0"/>
      <name val="Calibri"/>
      <family val="2"/>
      <scheme val="minor"/>
    </font>
    <font>
      <sz val="6"/>
      <color theme="1"/>
      <name val="Calibri"/>
      <family val="2"/>
      <scheme val="minor"/>
    </font>
    <font>
      <sz val="9"/>
      <name val="Calibri"/>
      <family val="2"/>
      <scheme val="minor"/>
    </font>
    <font>
      <sz val="14"/>
      <name val="Calibri"/>
      <family val="2"/>
      <scheme val="minor"/>
    </font>
    <font>
      <sz val="14"/>
      <color rgb="FFFF0000"/>
      <name val="Calibri"/>
      <family val="2"/>
      <scheme val="minor"/>
    </font>
    <font>
      <sz val="10"/>
      <color theme="1"/>
      <name val="Arial"/>
      <family val="2"/>
    </font>
    <font>
      <b/>
      <sz val="11"/>
      <color theme="8"/>
      <name val="Calibri"/>
      <family val="2"/>
      <scheme val="minor"/>
    </font>
    <font>
      <sz val="24"/>
      <color theme="1"/>
      <name val="Calibri"/>
      <family val="2"/>
      <scheme val="minor"/>
    </font>
    <font>
      <u/>
      <sz val="8"/>
      <color theme="1"/>
      <name val="Calibri"/>
      <family val="2"/>
      <scheme val="minor"/>
    </font>
  </fonts>
  <fills count="17">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rgb="FFFF0000"/>
        <bgColor indexed="64"/>
      </patternFill>
    </fill>
    <fill>
      <patternFill patternType="solid">
        <fgColor rgb="FF92D050"/>
        <bgColor indexed="64"/>
      </patternFill>
    </fill>
    <fill>
      <patternFill patternType="solid">
        <fgColor rgb="FFFFFF00"/>
        <bgColor indexed="64"/>
      </patternFill>
    </fill>
    <fill>
      <patternFill patternType="solid">
        <fgColor theme="2"/>
        <bgColor indexed="64"/>
      </patternFill>
    </fill>
    <fill>
      <patternFill patternType="solid">
        <fgColor theme="8" tint="0.79998168889431442"/>
        <bgColor indexed="64"/>
      </patternFill>
    </fill>
    <fill>
      <patternFill patternType="solid">
        <fgColor rgb="FFCCFFCC"/>
        <bgColor indexed="64"/>
      </patternFill>
    </fill>
    <fill>
      <patternFill patternType="solid">
        <fgColor rgb="FF00B0F0"/>
        <bgColor indexed="64"/>
      </patternFill>
    </fill>
    <fill>
      <patternFill patternType="solid">
        <fgColor theme="0" tint="-0.14999847407452621"/>
        <bgColor indexed="64"/>
      </patternFill>
    </fill>
    <fill>
      <patternFill patternType="solid">
        <fgColor rgb="FF20305F"/>
        <bgColor indexed="64"/>
      </patternFill>
    </fill>
    <fill>
      <patternFill patternType="solid">
        <fgColor rgb="FFCE781E"/>
        <bgColor indexed="64"/>
      </patternFill>
    </fill>
    <fill>
      <patternFill patternType="solid">
        <fgColor theme="0" tint="-4.9989318521683403E-2"/>
        <bgColor indexed="64"/>
      </patternFill>
    </fill>
    <fill>
      <patternFill patternType="solid">
        <fgColor theme="0"/>
        <bgColor indexed="64"/>
      </patternFill>
    </fill>
    <fill>
      <patternFill patternType="solid">
        <fgColor rgb="FF009900"/>
        <bgColor indexed="64"/>
      </patternFill>
    </fill>
  </fills>
  <borders count="1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ck">
        <color rgb="FF00B050"/>
      </left>
      <right/>
      <top style="thick">
        <color rgb="FF00B050"/>
      </top>
      <bottom/>
      <diagonal/>
    </border>
    <border>
      <left/>
      <right/>
      <top style="thick">
        <color rgb="FF00B050"/>
      </top>
      <bottom/>
      <diagonal/>
    </border>
    <border>
      <left/>
      <right style="thick">
        <color rgb="FF00B050"/>
      </right>
      <top style="thick">
        <color rgb="FF00B050"/>
      </top>
      <bottom/>
      <diagonal/>
    </border>
    <border>
      <left/>
      <right/>
      <top/>
      <bottom style="thick">
        <color auto="1"/>
      </bottom>
      <diagonal/>
    </border>
    <border>
      <left style="thick">
        <color rgb="FF00B050"/>
      </left>
      <right/>
      <top/>
      <bottom/>
      <diagonal/>
    </border>
    <border>
      <left/>
      <right style="thick">
        <color rgb="FF00B050"/>
      </right>
      <top/>
      <bottom/>
      <diagonal/>
    </border>
    <border>
      <left style="thick">
        <color rgb="FF00B050"/>
      </left>
      <right/>
      <top/>
      <bottom style="thick">
        <color rgb="FF00B050"/>
      </bottom>
      <diagonal/>
    </border>
    <border>
      <left/>
      <right/>
      <top/>
      <bottom style="thick">
        <color rgb="FF00B050"/>
      </bottom>
      <diagonal/>
    </border>
    <border>
      <left/>
      <right style="thick">
        <color rgb="FF00B050"/>
      </right>
      <top/>
      <bottom style="thick">
        <color rgb="FF00B050"/>
      </bottom>
      <diagonal/>
    </border>
    <border>
      <left style="thick">
        <color rgb="FFFFC000"/>
      </left>
      <right style="thick">
        <color rgb="FFFFC000"/>
      </right>
      <top style="thick">
        <color rgb="FFFFC000"/>
      </top>
      <bottom style="thin">
        <color auto="1"/>
      </bottom>
      <diagonal/>
    </border>
    <border>
      <left style="thick">
        <color rgb="FF00B050"/>
      </left>
      <right style="thin">
        <color auto="1"/>
      </right>
      <top style="thick">
        <color rgb="FF00B050"/>
      </top>
      <bottom style="thin">
        <color auto="1"/>
      </bottom>
      <diagonal/>
    </border>
    <border>
      <left style="thin">
        <color auto="1"/>
      </left>
      <right style="thin">
        <color auto="1"/>
      </right>
      <top style="thick">
        <color rgb="FF00B050"/>
      </top>
      <bottom style="thin">
        <color auto="1"/>
      </bottom>
      <diagonal/>
    </border>
    <border>
      <left style="thin">
        <color auto="1"/>
      </left>
      <right style="thick">
        <color rgb="FF00B050"/>
      </right>
      <top style="thick">
        <color rgb="FF00B050"/>
      </top>
      <bottom style="thin">
        <color auto="1"/>
      </bottom>
      <diagonal/>
    </border>
    <border>
      <left style="thick">
        <color rgb="FFFFC000"/>
      </left>
      <right style="thick">
        <color rgb="FFFFC000"/>
      </right>
      <top/>
      <bottom/>
      <diagonal/>
    </border>
    <border>
      <left style="thin">
        <color indexed="64"/>
      </left>
      <right/>
      <top/>
      <bottom/>
      <diagonal/>
    </border>
    <border>
      <left style="thick">
        <color rgb="FFFFC000"/>
      </left>
      <right style="thick">
        <color rgb="FFFFC000"/>
      </right>
      <top style="thin">
        <color auto="1"/>
      </top>
      <bottom style="thin">
        <color auto="1"/>
      </bottom>
      <diagonal/>
    </border>
    <border>
      <left style="thick">
        <color rgb="FF00B050"/>
      </left>
      <right style="thin">
        <color auto="1"/>
      </right>
      <top style="thin">
        <color auto="1"/>
      </top>
      <bottom style="thin">
        <color auto="1"/>
      </bottom>
      <diagonal/>
    </border>
    <border>
      <left style="thin">
        <color auto="1"/>
      </left>
      <right style="thick">
        <color rgb="FF00B050"/>
      </right>
      <top style="thin">
        <color auto="1"/>
      </top>
      <bottom style="thin">
        <color auto="1"/>
      </bottom>
      <diagonal/>
    </border>
    <border>
      <left style="thick">
        <color rgb="FFFFC000"/>
      </left>
      <right style="thick">
        <color rgb="FFFFC000"/>
      </right>
      <top style="thin">
        <color auto="1"/>
      </top>
      <bottom style="thick">
        <color rgb="FFFFC000"/>
      </bottom>
      <diagonal/>
    </border>
    <border>
      <left style="thin">
        <color auto="1"/>
      </left>
      <right style="thick">
        <color rgb="FF00B050"/>
      </right>
      <top style="thin">
        <color auto="1"/>
      </top>
      <bottom/>
      <diagonal/>
    </border>
    <border>
      <left style="thin">
        <color indexed="64"/>
      </left>
      <right style="thin">
        <color indexed="64"/>
      </right>
      <top/>
      <bottom/>
      <diagonal/>
    </border>
    <border>
      <left style="thick">
        <color theme="9"/>
      </left>
      <right/>
      <top style="thick">
        <color theme="9"/>
      </top>
      <bottom/>
      <diagonal/>
    </border>
    <border>
      <left/>
      <right/>
      <top style="thick">
        <color theme="9"/>
      </top>
      <bottom/>
      <diagonal/>
    </border>
    <border>
      <left/>
      <right style="thick">
        <color theme="9"/>
      </right>
      <top style="thick">
        <color theme="9"/>
      </top>
      <bottom/>
      <diagonal/>
    </border>
    <border>
      <left style="thick">
        <color theme="9"/>
      </left>
      <right/>
      <top/>
      <bottom/>
      <diagonal/>
    </border>
    <border>
      <left/>
      <right style="thick">
        <color theme="9"/>
      </right>
      <top/>
      <bottom/>
      <diagonal/>
    </border>
    <border>
      <left style="thick">
        <color theme="9"/>
      </left>
      <right/>
      <top/>
      <bottom style="thick">
        <color theme="9"/>
      </bottom>
      <diagonal/>
    </border>
    <border>
      <left/>
      <right/>
      <top/>
      <bottom style="thick">
        <color theme="9"/>
      </bottom>
      <diagonal/>
    </border>
    <border>
      <left/>
      <right style="thick">
        <color theme="9"/>
      </right>
      <top/>
      <bottom style="thick">
        <color theme="9"/>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
      <left/>
      <right style="thin">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diagonal/>
    </border>
    <border>
      <left style="thin">
        <color indexed="64"/>
      </left>
      <right/>
      <top style="thin">
        <color indexed="64"/>
      </top>
      <bottom/>
      <diagonal/>
    </border>
    <border>
      <left/>
      <right/>
      <top style="thin">
        <color indexed="64"/>
      </top>
      <bottom/>
      <diagonal/>
    </border>
    <border>
      <left style="medium">
        <color rgb="FFFF0000"/>
      </left>
      <right/>
      <top style="medium">
        <color rgb="FFFF0000"/>
      </top>
      <bottom style="hair">
        <color indexed="64"/>
      </bottom>
      <diagonal/>
    </border>
    <border>
      <left style="thin">
        <color indexed="64"/>
      </left>
      <right style="thin">
        <color indexed="64"/>
      </right>
      <top style="medium">
        <color rgb="FFFF0000"/>
      </top>
      <bottom style="hair">
        <color indexed="64"/>
      </bottom>
      <diagonal/>
    </border>
    <border>
      <left style="hair">
        <color indexed="64"/>
      </left>
      <right style="hair">
        <color indexed="64"/>
      </right>
      <top style="medium">
        <color rgb="FFFF0000"/>
      </top>
      <bottom style="hair">
        <color indexed="64"/>
      </bottom>
      <diagonal/>
    </border>
    <border>
      <left style="medium">
        <color rgb="FFFF0000"/>
      </left>
      <right/>
      <top style="hair">
        <color indexed="64"/>
      </top>
      <bottom style="hair">
        <color indexed="64"/>
      </bottom>
      <diagonal/>
    </border>
    <border>
      <left style="medium">
        <color rgb="FFFF0000"/>
      </left>
      <right/>
      <top style="hair">
        <color indexed="64"/>
      </top>
      <bottom style="thin">
        <color indexed="64"/>
      </bottom>
      <diagonal/>
    </border>
    <border>
      <left style="medium">
        <color rgb="FFFF0000"/>
      </left>
      <right/>
      <top/>
      <bottom style="hair">
        <color indexed="64"/>
      </bottom>
      <diagonal/>
    </border>
    <border>
      <left style="medium">
        <color rgb="FFFF0000"/>
      </left>
      <right/>
      <top style="hair">
        <color indexed="64"/>
      </top>
      <bottom style="medium">
        <color rgb="FFFF0000"/>
      </bottom>
      <diagonal/>
    </border>
    <border>
      <left style="thin">
        <color indexed="64"/>
      </left>
      <right style="thin">
        <color indexed="64"/>
      </right>
      <top style="hair">
        <color indexed="64"/>
      </top>
      <bottom style="medium">
        <color rgb="FFFF0000"/>
      </bottom>
      <diagonal/>
    </border>
    <border>
      <left style="hair">
        <color indexed="64"/>
      </left>
      <right style="hair">
        <color indexed="64"/>
      </right>
      <top style="hair">
        <color indexed="64"/>
      </top>
      <bottom style="medium">
        <color rgb="FFFF0000"/>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medium">
        <color rgb="FFFF0000"/>
      </bottom>
      <diagonal/>
    </border>
    <border>
      <left/>
      <right/>
      <top style="thin">
        <color indexed="64"/>
      </top>
      <bottom style="medium">
        <color rgb="FFFF0000"/>
      </bottom>
      <diagonal/>
    </border>
    <border>
      <left/>
      <right style="thin">
        <color indexed="64"/>
      </right>
      <top style="thin">
        <color indexed="64"/>
      </top>
      <bottom style="medium">
        <color rgb="FFFF0000"/>
      </bottom>
      <diagonal/>
    </border>
    <border>
      <left style="hair">
        <color indexed="64"/>
      </left>
      <right style="medium">
        <color rgb="FFFF0000"/>
      </right>
      <top style="medium">
        <color rgb="FFFF0000"/>
      </top>
      <bottom style="hair">
        <color indexed="64"/>
      </bottom>
      <diagonal/>
    </border>
    <border>
      <left style="hair">
        <color indexed="64"/>
      </left>
      <right style="medium">
        <color rgb="FFFF0000"/>
      </right>
      <top style="hair">
        <color indexed="64"/>
      </top>
      <bottom style="hair">
        <color indexed="64"/>
      </bottom>
      <diagonal/>
    </border>
    <border>
      <left style="hair">
        <color indexed="64"/>
      </left>
      <right style="medium">
        <color rgb="FFFF0000"/>
      </right>
      <top style="hair">
        <color indexed="64"/>
      </top>
      <bottom style="thin">
        <color indexed="64"/>
      </bottom>
      <diagonal/>
    </border>
    <border>
      <left style="hair">
        <color indexed="64"/>
      </left>
      <right style="medium">
        <color rgb="FFFF0000"/>
      </right>
      <top/>
      <bottom style="hair">
        <color indexed="64"/>
      </bottom>
      <diagonal/>
    </border>
    <border>
      <left style="hair">
        <color indexed="64"/>
      </left>
      <right style="medium">
        <color rgb="FFFF0000"/>
      </right>
      <top style="hair">
        <color indexed="64"/>
      </top>
      <bottom style="medium">
        <color rgb="FFFF0000"/>
      </bottom>
      <diagonal/>
    </border>
    <border>
      <left/>
      <right style="hair">
        <color indexed="64"/>
      </right>
      <top style="thin">
        <color indexed="64"/>
      </top>
      <bottom style="thin">
        <color indexed="64"/>
      </bottom>
      <diagonal/>
    </border>
    <border>
      <left/>
      <right style="hair">
        <color indexed="64"/>
      </right>
      <top/>
      <bottom/>
      <diagonal/>
    </border>
    <border>
      <left/>
      <right style="hair">
        <color indexed="64"/>
      </right>
      <top style="medium">
        <color rgb="FFFF0000"/>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medium">
        <color rgb="FFFF0000"/>
      </bottom>
      <diagonal/>
    </border>
    <border>
      <left/>
      <right style="hair">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medium">
        <color rgb="FFFF0000"/>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bottom style="hair">
        <color indexed="64"/>
      </bottom>
      <diagonal/>
    </border>
    <border>
      <left/>
      <right style="medium">
        <color indexed="64"/>
      </right>
      <top style="hair">
        <color indexed="64"/>
      </top>
      <bottom style="medium">
        <color rgb="FFFF0000"/>
      </bottom>
      <diagonal/>
    </border>
    <border>
      <left/>
      <right style="medium">
        <color indexed="64"/>
      </right>
      <top/>
      <bottom style="thin">
        <color indexed="64"/>
      </bottom>
      <diagonal/>
    </border>
    <border>
      <left style="thin">
        <color indexed="64"/>
      </left>
      <right/>
      <top style="medium">
        <color rgb="FFFF0000"/>
      </top>
      <bottom style="hair">
        <color indexed="64"/>
      </bottom>
      <diagonal/>
    </border>
    <border>
      <left style="thin">
        <color indexed="64"/>
      </left>
      <right/>
      <top style="hair">
        <color indexed="64"/>
      </top>
      <bottom style="medium">
        <color rgb="FFFF0000"/>
      </bottom>
      <diagonal/>
    </border>
    <border>
      <left/>
      <right/>
      <top style="medium">
        <color rgb="FFFF0000"/>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hair">
        <color indexed="64"/>
      </bottom>
      <diagonal/>
    </border>
    <border>
      <left/>
      <right/>
      <top style="hair">
        <color indexed="64"/>
      </top>
      <bottom style="medium">
        <color rgb="FFFF0000"/>
      </bottom>
      <diagonal/>
    </border>
    <border>
      <left style="medium">
        <color indexed="64"/>
      </left>
      <right/>
      <top style="thin">
        <color indexed="64"/>
      </top>
      <bottom style="thin">
        <color indexed="64"/>
      </bottom>
      <diagonal/>
    </border>
    <border>
      <left style="medium">
        <color indexed="64"/>
      </left>
      <right/>
      <top/>
      <bottom/>
      <diagonal/>
    </border>
    <border>
      <left style="hair">
        <color indexed="64"/>
      </left>
      <right style="medium">
        <color indexed="64"/>
      </right>
      <top style="medium">
        <color rgb="FFFF0000"/>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medium">
        <color rgb="FFFF0000"/>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thin">
        <color indexed="64"/>
      </bottom>
      <diagonal/>
    </border>
  </borders>
  <cellStyleXfs count="10">
    <xf numFmtId="0" fontId="0" fillId="0" borderId="0"/>
    <xf numFmtId="0" fontId="2" fillId="0" borderId="0"/>
    <xf numFmtId="0" fontId="2" fillId="0" borderId="0"/>
    <xf numFmtId="0" fontId="2" fillId="0" borderId="0"/>
    <xf numFmtId="9" fontId="2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cellStyleXfs>
  <cellXfs count="411">
    <xf numFmtId="0" fontId="0" fillId="0" borderId="0" xfId="0"/>
    <xf numFmtId="0" fontId="6" fillId="0" borderId="0" xfId="0" applyFont="1" applyAlignment="1" applyProtection="1">
      <alignment vertical="top"/>
      <protection hidden="1"/>
    </xf>
    <xf numFmtId="0" fontId="0" fillId="0" borderId="0" xfId="0" applyFont="1" applyAlignment="1" applyProtection="1">
      <alignment wrapText="1"/>
      <protection hidden="1"/>
    </xf>
    <xf numFmtId="0" fontId="0" fillId="0" borderId="0" xfId="0" applyFont="1" applyProtection="1">
      <protection hidden="1"/>
    </xf>
    <xf numFmtId="0" fontId="10" fillId="0" borderId="0" xfId="0" applyFont="1" applyAlignment="1" applyProtection="1">
      <alignment horizontal="center" vertical="center" wrapText="1"/>
      <protection hidden="1"/>
    </xf>
    <xf numFmtId="0" fontId="3" fillId="8" borderId="0" xfId="0" applyFont="1" applyFill="1" applyAlignment="1" applyProtection="1">
      <alignment horizontal="right" vertical="top"/>
      <protection hidden="1"/>
    </xf>
    <xf numFmtId="0" fontId="3" fillId="0" borderId="0" xfId="0" applyFont="1" applyFill="1" applyAlignment="1" applyProtection="1">
      <alignment horizontal="left" vertical="top"/>
      <protection hidden="1"/>
    </xf>
    <xf numFmtId="0" fontId="0" fillId="0" borderId="0" xfId="0" applyFont="1" applyFill="1" applyBorder="1" applyAlignment="1" applyProtection="1">
      <alignment horizontal="center"/>
      <protection hidden="1"/>
    </xf>
    <xf numFmtId="0" fontId="0" fillId="0" borderId="0" xfId="0" quotePrefix="1" applyFont="1" applyAlignment="1" applyProtection="1">
      <alignment horizontal="right" vertical="top"/>
      <protection hidden="1"/>
    </xf>
    <xf numFmtId="0" fontId="11" fillId="0" borderId="0" xfId="1" applyFont="1" applyAlignment="1" applyProtection="1">
      <alignment wrapText="1"/>
      <protection hidden="1"/>
    </xf>
    <xf numFmtId="0" fontId="3" fillId="0" borderId="1" xfId="0" applyFont="1" applyBorder="1" applyAlignment="1" applyProtection="1">
      <alignment horizontal="center"/>
      <protection hidden="1"/>
    </xf>
    <xf numFmtId="0" fontId="3" fillId="0" borderId="0" xfId="0" applyFont="1" applyFill="1" applyBorder="1" applyAlignment="1" applyProtection="1">
      <alignment horizontal="center"/>
      <protection hidden="1"/>
    </xf>
    <xf numFmtId="0" fontId="0" fillId="7" borderId="17" xfId="0" applyFont="1" applyFill="1" applyBorder="1" applyAlignment="1" applyProtection="1">
      <alignment horizontal="center"/>
      <protection hidden="1"/>
    </xf>
    <xf numFmtId="0" fontId="0" fillId="0" borderId="0" xfId="0" applyFont="1" applyAlignment="1" applyProtection="1">
      <alignment vertical="top"/>
      <protection hidden="1"/>
    </xf>
    <xf numFmtId="0" fontId="0" fillId="0" borderId="0" xfId="0" applyFont="1" applyFill="1" applyBorder="1" applyProtection="1">
      <protection hidden="1"/>
    </xf>
    <xf numFmtId="0" fontId="0" fillId="0" borderId="21" xfId="0" applyFont="1" applyFill="1" applyBorder="1" applyAlignment="1" applyProtection="1">
      <alignment horizontal="center"/>
      <protection hidden="1"/>
    </xf>
    <xf numFmtId="0" fontId="3" fillId="8" borderId="0" xfId="0" applyFont="1" applyFill="1" applyAlignment="1" applyProtection="1">
      <alignment vertical="top"/>
      <protection hidden="1"/>
    </xf>
    <xf numFmtId="0" fontId="3" fillId="0" borderId="0" xfId="0" applyFont="1" applyFill="1" applyBorder="1" applyAlignment="1" applyProtection="1">
      <alignment horizontal="left" vertical="top"/>
      <protection hidden="1"/>
    </xf>
    <xf numFmtId="0" fontId="3" fillId="0" borderId="22" xfId="0" applyFont="1" applyFill="1" applyBorder="1" applyAlignment="1" applyProtection="1">
      <alignment horizontal="center"/>
      <protection hidden="1"/>
    </xf>
    <xf numFmtId="0" fontId="0" fillId="7" borderId="23" xfId="0" applyFont="1" applyFill="1" applyBorder="1" applyAlignment="1" applyProtection="1">
      <alignment horizontal="center"/>
      <protection hidden="1"/>
    </xf>
    <xf numFmtId="0" fontId="3" fillId="8" borderId="0" xfId="0" applyFont="1" applyFill="1" applyAlignment="1" applyProtection="1">
      <alignment vertical="top" wrapText="1"/>
      <protection hidden="1"/>
    </xf>
    <xf numFmtId="0" fontId="0" fillId="0" borderId="9" xfId="0" applyFont="1" applyFill="1" applyBorder="1" applyAlignment="1" applyProtection="1">
      <alignment horizontal="center"/>
      <protection hidden="1"/>
    </xf>
    <xf numFmtId="0" fontId="1" fillId="0" borderId="0" xfId="0" applyFont="1" applyFill="1" applyAlignment="1" applyProtection="1">
      <alignment horizontal="left" wrapText="1"/>
      <protection hidden="1"/>
    </xf>
    <xf numFmtId="0" fontId="0" fillId="0" borderId="0" xfId="0" applyFont="1" applyAlignment="1" applyProtection="1">
      <alignment horizontal="center"/>
      <protection hidden="1"/>
    </xf>
    <xf numFmtId="0" fontId="0" fillId="0" borderId="0" xfId="0" applyFont="1" applyAlignment="1" applyProtection="1">
      <alignment horizontal="right" indent="1"/>
      <protection hidden="1"/>
    </xf>
    <xf numFmtId="0" fontId="0" fillId="0" borderId="0" xfId="0" applyFont="1" applyAlignment="1" applyProtection="1">
      <protection hidden="1"/>
    </xf>
    <xf numFmtId="0" fontId="1" fillId="0" borderId="0" xfId="0" applyFont="1" applyAlignment="1" applyProtection="1">
      <alignment horizontal="center"/>
      <protection hidden="1"/>
    </xf>
    <xf numFmtId="0" fontId="1" fillId="0" borderId="0" xfId="0" applyFont="1" applyProtection="1">
      <protection hidden="1"/>
    </xf>
    <xf numFmtId="0" fontId="4" fillId="0" borderId="6" xfId="0" applyFont="1" applyBorder="1" applyAlignment="1" applyProtection="1">
      <alignment horizontal="right" vertical="center"/>
      <protection hidden="1"/>
    </xf>
    <xf numFmtId="0" fontId="4" fillId="0" borderId="0" xfId="0" applyFont="1" applyBorder="1" applyAlignment="1" applyProtection="1">
      <alignment vertical="center"/>
      <protection hidden="1"/>
    </xf>
    <xf numFmtId="0" fontId="4" fillId="0" borderId="0" xfId="0" applyFont="1" applyBorder="1" applyAlignment="1" applyProtection="1">
      <alignment horizontal="right" vertical="center"/>
      <protection hidden="1"/>
    </xf>
    <xf numFmtId="0" fontId="4" fillId="0" borderId="1" xfId="0" applyFont="1" applyBorder="1" applyAlignment="1" applyProtection="1">
      <alignment horizontal="center" vertical="center"/>
      <protection hidden="1"/>
    </xf>
    <xf numFmtId="0" fontId="1" fillId="0" borderId="0" xfId="0" applyFont="1" applyAlignment="1" applyProtection="1">
      <alignment horizontal="center" vertical="center"/>
      <protection hidden="1"/>
    </xf>
    <xf numFmtId="0" fontId="1" fillId="0" borderId="0" xfId="0" applyFont="1" applyAlignment="1" applyProtection="1">
      <alignment vertical="center"/>
      <protection hidden="1"/>
    </xf>
    <xf numFmtId="0" fontId="0" fillId="0" borderId="0" xfId="0" applyFont="1" applyAlignment="1" applyProtection="1">
      <alignment vertical="center"/>
      <protection hidden="1"/>
    </xf>
    <xf numFmtId="164" fontId="4" fillId="0" borderId="0" xfId="0" applyNumberFormat="1" applyFont="1" applyFill="1" applyBorder="1" applyAlignment="1" applyProtection="1">
      <alignment horizontal="center" vertical="center"/>
      <protection hidden="1"/>
    </xf>
    <xf numFmtId="0" fontId="1" fillId="7" borderId="0" xfId="0" applyFont="1" applyFill="1" applyAlignment="1" applyProtection="1">
      <alignment horizontal="center"/>
      <protection hidden="1"/>
    </xf>
    <xf numFmtId="0" fontId="1" fillId="0" borderId="0" xfId="0" applyFont="1" applyFill="1" applyBorder="1" applyAlignment="1" applyProtection="1">
      <alignment horizontal="center"/>
      <protection hidden="1"/>
    </xf>
    <xf numFmtId="0" fontId="5" fillId="0" borderId="0" xfId="0" applyFont="1" applyAlignment="1" applyProtection="1">
      <alignment horizontal="left" vertical="top" wrapText="1"/>
      <protection hidden="1"/>
    </xf>
    <xf numFmtId="0" fontId="4" fillId="0" borderId="37" xfId="0" applyFont="1" applyBorder="1" applyAlignment="1" applyProtection="1">
      <alignment horizontal="center" vertical="center"/>
      <protection hidden="1"/>
    </xf>
    <xf numFmtId="0" fontId="4" fillId="0" borderId="38" xfId="0" applyFont="1" applyBorder="1" applyAlignment="1" applyProtection="1">
      <alignment horizontal="center" vertical="center"/>
      <protection hidden="1"/>
    </xf>
    <xf numFmtId="0" fontId="4" fillId="0" borderId="39" xfId="0" applyFont="1" applyBorder="1" applyAlignment="1" applyProtection="1">
      <alignment horizontal="center" vertical="center"/>
      <protection hidden="1"/>
    </xf>
    <xf numFmtId="2" fontId="6" fillId="0" borderId="0" xfId="0" applyNumberFormat="1" applyFont="1" applyAlignment="1" applyProtection="1">
      <alignment vertical="top"/>
      <protection hidden="1"/>
    </xf>
    <xf numFmtId="2" fontId="0" fillId="0" borderId="0" xfId="0" applyNumberFormat="1" applyFont="1" applyAlignment="1" applyProtection="1">
      <alignment wrapText="1"/>
      <protection hidden="1"/>
    </xf>
    <xf numFmtId="2" fontId="0" fillId="0" borderId="0" xfId="0" applyNumberFormat="1" applyFont="1" applyProtection="1">
      <protection hidden="1"/>
    </xf>
    <xf numFmtId="2" fontId="5" fillId="0" borderId="0" xfId="0" applyNumberFormat="1" applyFont="1" applyAlignment="1" applyProtection="1">
      <alignment horizontal="left" vertical="top" wrapText="1"/>
      <protection hidden="1"/>
    </xf>
    <xf numFmtId="2" fontId="10" fillId="0" borderId="0" xfId="0" applyNumberFormat="1" applyFont="1" applyAlignment="1" applyProtection="1">
      <alignment horizontal="center" vertical="center" wrapText="1"/>
      <protection hidden="1"/>
    </xf>
    <xf numFmtId="2" fontId="3" fillId="8" borderId="0" xfId="0" applyNumberFormat="1" applyFont="1" applyFill="1" applyAlignment="1" applyProtection="1">
      <alignment horizontal="right" vertical="top"/>
      <protection hidden="1"/>
    </xf>
    <xf numFmtId="2" fontId="3" fillId="0" borderId="0" xfId="0" applyNumberFormat="1" applyFont="1" applyFill="1" applyAlignment="1" applyProtection="1">
      <alignment horizontal="left" vertical="top"/>
      <protection hidden="1"/>
    </xf>
    <xf numFmtId="2" fontId="0" fillId="0" borderId="0" xfId="0" quotePrefix="1" applyNumberFormat="1" applyFont="1" applyAlignment="1" applyProtection="1">
      <alignment horizontal="right" vertical="top"/>
      <protection hidden="1"/>
    </xf>
    <xf numFmtId="2" fontId="11" fillId="0" borderId="0" xfId="1" applyNumberFormat="1" applyFont="1" applyAlignment="1" applyProtection="1">
      <alignment wrapText="1"/>
      <protection hidden="1"/>
    </xf>
    <xf numFmtId="2" fontId="0" fillId="0" borderId="0" xfId="0" applyNumberFormat="1" applyFont="1" applyFill="1" applyBorder="1" applyAlignment="1" applyProtection="1">
      <alignment horizontal="center"/>
      <protection hidden="1"/>
    </xf>
    <xf numFmtId="2" fontId="0" fillId="0" borderId="0" xfId="0" applyNumberFormat="1" applyFont="1" applyAlignment="1" applyProtection="1">
      <alignment vertical="top"/>
      <protection hidden="1"/>
    </xf>
    <xf numFmtId="2" fontId="0" fillId="0" borderId="0" xfId="0" applyNumberFormat="1" applyFont="1" applyFill="1" applyBorder="1" applyProtection="1">
      <protection hidden="1"/>
    </xf>
    <xf numFmtId="2" fontId="3" fillId="8" borderId="0" xfId="0" applyNumberFormat="1" applyFont="1" applyFill="1" applyAlignment="1" applyProtection="1">
      <alignment vertical="top" wrapText="1"/>
      <protection hidden="1"/>
    </xf>
    <xf numFmtId="2" fontId="3" fillId="0" borderId="0" xfId="0" applyNumberFormat="1" applyFont="1" applyFill="1" applyBorder="1" applyAlignment="1" applyProtection="1">
      <alignment horizontal="left" vertical="top"/>
      <protection hidden="1"/>
    </xf>
    <xf numFmtId="2" fontId="0" fillId="0" borderId="9" xfId="0" applyNumberFormat="1" applyFont="1" applyFill="1" applyBorder="1" applyAlignment="1" applyProtection="1">
      <alignment horizontal="center"/>
      <protection hidden="1"/>
    </xf>
    <xf numFmtId="2" fontId="1" fillId="0" borderId="0" xfId="0" applyNumberFormat="1" applyFont="1" applyFill="1" applyAlignment="1" applyProtection="1">
      <alignment horizontal="left" wrapText="1"/>
      <protection hidden="1"/>
    </xf>
    <xf numFmtId="0" fontId="4" fillId="7" borderId="0" xfId="0" applyFont="1" applyFill="1" applyAlignment="1" applyProtection="1">
      <alignment horizontal="center"/>
      <protection hidden="1"/>
    </xf>
    <xf numFmtId="0" fontId="4" fillId="0" borderId="0" xfId="0" applyFont="1" applyFill="1" applyBorder="1" applyAlignment="1" applyProtection="1">
      <alignment horizontal="center"/>
      <protection hidden="1"/>
    </xf>
    <xf numFmtId="1" fontId="3" fillId="0" borderId="1" xfId="0" applyNumberFormat="1" applyFont="1" applyBorder="1" applyAlignment="1" applyProtection="1">
      <alignment horizontal="center"/>
      <protection hidden="1"/>
    </xf>
    <xf numFmtId="1" fontId="3" fillId="0" borderId="0" xfId="0" applyNumberFormat="1" applyFont="1" applyFill="1" applyBorder="1" applyAlignment="1" applyProtection="1">
      <alignment horizontal="center"/>
      <protection hidden="1"/>
    </xf>
    <xf numFmtId="1" fontId="0" fillId="7" borderId="17" xfId="0" applyNumberFormat="1" applyFont="1" applyFill="1" applyBorder="1" applyAlignment="1" applyProtection="1">
      <alignment horizontal="center"/>
      <protection hidden="1"/>
    </xf>
    <xf numFmtId="1" fontId="0" fillId="0" borderId="0" xfId="0" applyNumberFormat="1" applyFont="1" applyFill="1" applyBorder="1" applyAlignment="1" applyProtection="1">
      <alignment horizontal="center"/>
      <protection hidden="1"/>
    </xf>
    <xf numFmtId="1" fontId="0" fillId="7" borderId="18" xfId="0" applyNumberFormat="1" applyFont="1" applyFill="1" applyBorder="1" applyAlignment="1" applyProtection="1">
      <alignment horizontal="center"/>
      <protection locked="0" hidden="1"/>
    </xf>
    <xf numFmtId="1" fontId="0" fillId="7" borderId="19" xfId="0" applyNumberFormat="1" applyFont="1" applyFill="1" applyBorder="1" applyAlignment="1" applyProtection="1">
      <alignment horizontal="center"/>
      <protection locked="0" hidden="1"/>
    </xf>
    <xf numFmtId="1" fontId="0" fillId="7" borderId="20" xfId="0" applyNumberFormat="1" applyFont="1" applyFill="1" applyBorder="1" applyAlignment="1" applyProtection="1">
      <alignment horizontal="center"/>
      <protection locked="0" hidden="1"/>
    </xf>
    <xf numFmtId="1" fontId="0" fillId="0" borderId="0" xfId="0" applyNumberFormat="1" applyFont="1" applyProtection="1">
      <protection hidden="1"/>
    </xf>
    <xf numFmtId="1" fontId="0" fillId="0" borderId="0" xfId="0" applyNumberFormat="1" applyFont="1" applyFill="1" applyBorder="1" applyProtection="1">
      <protection hidden="1"/>
    </xf>
    <xf numFmtId="1" fontId="0" fillId="0" borderId="21" xfId="0" applyNumberFormat="1" applyFont="1" applyFill="1" applyBorder="1" applyAlignment="1" applyProtection="1">
      <alignment horizontal="center"/>
      <protection hidden="1"/>
    </xf>
    <xf numFmtId="1" fontId="0" fillId="0" borderId="12" xfId="0" applyNumberFormat="1" applyFont="1" applyFill="1" applyBorder="1" applyAlignment="1" applyProtection="1">
      <alignment horizontal="center"/>
      <protection locked="0" hidden="1"/>
    </xf>
    <xf numFmtId="1" fontId="0" fillId="0" borderId="0" xfId="0" applyNumberFormat="1" applyFont="1" applyFill="1" applyBorder="1" applyAlignment="1" applyProtection="1">
      <alignment horizontal="center"/>
      <protection locked="0" hidden="1"/>
    </xf>
    <xf numFmtId="1" fontId="0" fillId="0" borderId="13" xfId="0" applyNumberFormat="1" applyFont="1" applyFill="1" applyBorder="1" applyAlignment="1" applyProtection="1">
      <alignment horizontal="center"/>
      <protection locked="0" hidden="1"/>
    </xf>
    <xf numFmtId="1" fontId="3" fillId="8" borderId="0" xfId="0" applyNumberFormat="1" applyFont="1" applyFill="1" applyAlignment="1" applyProtection="1">
      <alignment vertical="top"/>
      <protection hidden="1"/>
    </xf>
    <xf numFmtId="1" fontId="3" fillId="0" borderId="0" xfId="0" applyNumberFormat="1" applyFont="1" applyFill="1" applyBorder="1" applyAlignment="1" applyProtection="1">
      <alignment horizontal="left" vertical="top"/>
      <protection hidden="1"/>
    </xf>
    <xf numFmtId="1" fontId="3" fillId="0" borderId="22" xfId="0" applyNumberFormat="1" applyFont="1" applyFill="1" applyBorder="1" applyAlignment="1" applyProtection="1">
      <alignment horizontal="center"/>
      <protection hidden="1"/>
    </xf>
    <xf numFmtId="1" fontId="0" fillId="7" borderId="23" xfId="0" applyNumberFormat="1" applyFont="1" applyFill="1" applyBorder="1" applyAlignment="1" applyProtection="1">
      <alignment horizontal="center"/>
      <protection hidden="1"/>
    </xf>
    <xf numFmtId="1" fontId="0" fillId="7" borderId="24" xfId="0" applyNumberFormat="1" applyFont="1" applyFill="1" applyBorder="1" applyAlignment="1" applyProtection="1">
      <alignment horizontal="center"/>
      <protection locked="0" hidden="1"/>
    </xf>
    <xf numFmtId="1" fontId="0" fillId="7" borderId="1" xfId="0" applyNumberFormat="1" applyFont="1" applyFill="1" applyBorder="1" applyAlignment="1" applyProtection="1">
      <alignment horizontal="center"/>
      <protection locked="0" hidden="1"/>
    </xf>
    <xf numFmtId="1" fontId="0" fillId="7" borderId="25" xfId="0" applyNumberFormat="1" applyFont="1" applyFill="1" applyBorder="1" applyAlignment="1" applyProtection="1">
      <alignment horizontal="center"/>
      <protection locked="0" hidden="1"/>
    </xf>
    <xf numFmtId="1" fontId="0" fillId="7" borderId="26" xfId="0" applyNumberFormat="1" applyFont="1" applyFill="1" applyBorder="1" applyAlignment="1" applyProtection="1">
      <alignment horizontal="center"/>
      <protection hidden="1"/>
    </xf>
    <xf numFmtId="1" fontId="0" fillId="7" borderId="2" xfId="0" applyNumberFormat="1" applyFont="1" applyFill="1" applyBorder="1" applyAlignment="1" applyProtection="1">
      <alignment horizontal="center"/>
      <protection locked="0" hidden="1"/>
    </xf>
    <xf numFmtId="1" fontId="0" fillId="7" borderId="27" xfId="0" applyNumberFormat="1" applyFont="1" applyFill="1" applyBorder="1" applyAlignment="1" applyProtection="1">
      <alignment horizontal="center"/>
      <protection locked="0" hidden="1"/>
    </xf>
    <xf numFmtId="0" fontId="1" fillId="0" borderId="39" xfId="0" applyFont="1" applyFill="1" applyBorder="1" applyAlignment="1" applyProtection="1">
      <alignment horizontal="center" vertical="center"/>
      <protection hidden="1"/>
    </xf>
    <xf numFmtId="0" fontId="1" fillId="0" borderId="38" xfId="0" applyFont="1" applyFill="1" applyBorder="1" applyAlignment="1" applyProtection="1">
      <alignment horizontal="center" vertical="center"/>
      <protection hidden="1"/>
    </xf>
    <xf numFmtId="0" fontId="15" fillId="0" borderId="0" xfId="0" applyFont="1" applyAlignment="1" applyProtection="1">
      <alignment horizontal="center"/>
      <protection hidden="1"/>
    </xf>
    <xf numFmtId="0" fontId="15" fillId="0" borderId="0" xfId="0" applyFont="1" applyProtection="1">
      <protection hidden="1"/>
    </xf>
    <xf numFmtId="0" fontId="16" fillId="0" borderId="6" xfId="0" applyFont="1" applyBorder="1" applyAlignment="1" applyProtection="1">
      <alignment horizontal="right" vertical="center"/>
      <protection hidden="1"/>
    </xf>
    <xf numFmtId="0" fontId="15" fillId="0" borderId="1" xfId="0" applyFont="1" applyBorder="1" applyAlignment="1" applyProtection="1">
      <alignment horizontal="center" vertical="center"/>
      <protection hidden="1"/>
    </xf>
    <xf numFmtId="0" fontId="15" fillId="0" borderId="2" xfId="0" applyFont="1" applyBorder="1" applyAlignment="1" applyProtection="1">
      <alignment vertical="center"/>
      <protection hidden="1"/>
    </xf>
    <xf numFmtId="0" fontId="15" fillId="9" borderId="2" xfId="0" applyFont="1" applyFill="1" applyBorder="1" applyAlignment="1" applyProtection="1">
      <alignment horizontal="center" vertical="center" shrinkToFit="1"/>
      <protection hidden="1"/>
    </xf>
    <xf numFmtId="0" fontId="15" fillId="0" borderId="5" xfId="0" applyFont="1" applyBorder="1" applyAlignment="1" applyProtection="1">
      <alignment vertical="center"/>
      <protection hidden="1"/>
    </xf>
    <xf numFmtId="0" fontId="15" fillId="0" borderId="42" xfId="0" applyFont="1" applyBorder="1" applyAlignment="1" applyProtection="1">
      <alignment horizontal="center" vertical="center"/>
      <protection hidden="1"/>
    </xf>
    <xf numFmtId="0" fontId="15" fillId="0" borderId="45" xfId="0" applyFont="1" applyBorder="1" applyAlignment="1" applyProtection="1">
      <alignment horizontal="center" vertical="center"/>
      <protection hidden="1"/>
    </xf>
    <xf numFmtId="0" fontId="15" fillId="0" borderId="49" xfId="0" applyFont="1" applyBorder="1" applyAlignment="1" applyProtection="1">
      <alignment horizontal="center" vertical="center"/>
      <protection hidden="1"/>
    </xf>
    <xf numFmtId="0" fontId="15" fillId="0" borderId="52" xfId="0" applyFont="1" applyBorder="1" applyAlignment="1" applyProtection="1">
      <alignment horizontal="center" vertical="center"/>
      <protection hidden="1"/>
    </xf>
    <xf numFmtId="0" fontId="15" fillId="0" borderId="0" xfId="0" applyFont="1" applyAlignment="1" applyProtection="1">
      <alignment horizontal="center" vertical="center"/>
      <protection hidden="1"/>
    </xf>
    <xf numFmtId="0" fontId="0" fillId="0" borderId="0" xfId="0" applyFont="1" applyAlignment="1" applyProtection="1">
      <alignment horizontal="center" vertical="center"/>
      <protection hidden="1"/>
    </xf>
    <xf numFmtId="0" fontId="1" fillId="0" borderId="0" xfId="0" applyFont="1" applyFill="1" applyBorder="1" applyAlignment="1" applyProtection="1">
      <alignment horizontal="center" vertical="center"/>
      <protection hidden="1"/>
    </xf>
    <xf numFmtId="0" fontId="16" fillId="2" borderId="1" xfId="0" applyFont="1" applyFill="1" applyBorder="1" applyAlignment="1" applyProtection="1">
      <alignment horizontal="center" vertical="center"/>
      <protection hidden="1"/>
    </xf>
    <xf numFmtId="0" fontId="17" fillId="0" borderId="1" xfId="1" applyFont="1" applyFill="1" applyBorder="1" applyAlignment="1" applyProtection="1">
      <alignment horizontal="center" vertical="center"/>
      <protection hidden="1"/>
    </xf>
    <xf numFmtId="0" fontId="4" fillId="0" borderId="6" xfId="0" applyFont="1" applyBorder="1" applyAlignment="1">
      <alignment horizontal="right"/>
    </xf>
    <xf numFmtId="0" fontId="20" fillId="0" borderId="6" xfId="0" applyFont="1" applyBorder="1" applyAlignment="1">
      <alignment horizontal="center" vertical="center"/>
    </xf>
    <xf numFmtId="0" fontId="4" fillId="0" borderId="6" xfId="0" applyFont="1" applyBorder="1" applyAlignment="1">
      <alignment horizontal="right" wrapText="1"/>
    </xf>
    <xf numFmtId="0" fontId="1" fillId="2" borderId="1" xfId="0" applyFont="1" applyFill="1" applyBorder="1" applyAlignment="1">
      <alignment horizontal="center" vertical="center"/>
    </xf>
    <xf numFmtId="0" fontId="1" fillId="0" borderId="0" xfId="0" applyFont="1" applyFill="1" applyBorder="1" applyAlignment="1">
      <alignment horizontal="center"/>
    </xf>
    <xf numFmtId="0" fontId="4" fillId="0" borderId="0" xfId="0" applyFont="1" applyAlignment="1">
      <alignment horizontal="right" wrapText="1"/>
    </xf>
    <xf numFmtId="1" fontId="1" fillId="0" borderId="1" xfId="0" applyNumberFormat="1" applyFont="1" applyBorder="1" applyAlignment="1">
      <alignment horizontal="center"/>
    </xf>
    <xf numFmtId="0" fontId="4" fillId="0" borderId="0" xfId="0" applyFont="1" applyAlignment="1">
      <alignment horizontal="right"/>
    </xf>
    <xf numFmtId="9" fontId="1" fillId="0" borderId="1" xfId="0" applyNumberFormat="1" applyFont="1" applyBorder="1" applyAlignment="1">
      <alignment horizontal="center"/>
    </xf>
    <xf numFmtId="9" fontId="1" fillId="0" borderId="0" xfId="0" applyNumberFormat="1" applyFont="1" applyFill="1" applyBorder="1" applyAlignment="1">
      <alignment horizontal="center"/>
    </xf>
    <xf numFmtId="0" fontId="4" fillId="0" borderId="0" xfId="0" applyFont="1" applyBorder="1" applyAlignment="1">
      <alignment horizontal="right" vertical="center"/>
    </xf>
    <xf numFmtId="0" fontId="4" fillId="0" borderId="0" xfId="0" applyFont="1"/>
    <xf numFmtId="0" fontId="1" fillId="0" borderId="0" xfId="0" applyFont="1"/>
    <xf numFmtId="0" fontId="4" fillId="0" borderId="0" xfId="0" applyFont="1" applyFill="1" applyBorder="1" applyAlignment="1">
      <alignment horizontal="center"/>
    </xf>
    <xf numFmtId="9" fontId="4" fillId="0" borderId="0" xfId="0" applyNumberFormat="1" applyFont="1" applyFill="1" applyBorder="1" applyAlignment="1">
      <alignment horizontal="center"/>
    </xf>
    <xf numFmtId="0" fontId="1" fillId="0" borderId="0" xfId="0" applyFont="1" applyBorder="1"/>
    <xf numFmtId="0" fontId="4" fillId="0" borderId="0" xfId="0" applyFont="1" applyFill="1" applyBorder="1" applyAlignment="1">
      <alignment horizontal="center" vertical="center"/>
    </xf>
    <xf numFmtId="0" fontId="1" fillId="0" borderId="0" xfId="0" applyFont="1" applyAlignment="1"/>
    <xf numFmtId="9" fontId="1" fillId="0" borderId="0" xfId="0" applyNumberFormat="1" applyFont="1"/>
    <xf numFmtId="0" fontId="1" fillId="0" borderId="0" xfId="0" applyFont="1" applyAlignment="1">
      <alignment vertical="center"/>
    </xf>
    <xf numFmtId="0" fontId="1" fillId="0" borderId="0" xfId="0" applyFont="1" applyAlignment="1">
      <alignment horizontal="right"/>
    </xf>
    <xf numFmtId="0" fontId="1" fillId="0" borderId="0" xfId="0" applyFont="1" applyAlignment="1" applyProtection="1">
      <alignment horizontal="center" vertical="center"/>
      <protection hidden="1"/>
    </xf>
    <xf numFmtId="0" fontId="0" fillId="7" borderId="18" xfId="0" applyFont="1" applyFill="1" applyBorder="1" applyAlignment="1" applyProtection="1">
      <alignment horizontal="center"/>
      <protection locked="0"/>
    </xf>
    <xf numFmtId="0" fontId="0" fillId="7" borderId="19" xfId="0" applyFont="1" applyFill="1" applyBorder="1" applyAlignment="1" applyProtection="1">
      <alignment horizontal="center"/>
      <protection locked="0"/>
    </xf>
    <xf numFmtId="0" fontId="0" fillId="7" borderId="20" xfId="0" applyFont="1" applyFill="1" applyBorder="1" applyAlignment="1" applyProtection="1">
      <alignment horizontal="center"/>
      <protection locked="0"/>
    </xf>
    <xf numFmtId="0" fontId="0" fillId="0" borderId="12" xfId="0" applyFont="1" applyFill="1" applyBorder="1" applyAlignment="1" applyProtection="1">
      <alignment horizontal="center"/>
      <protection locked="0"/>
    </xf>
    <xf numFmtId="0" fontId="0" fillId="0" borderId="0" xfId="0" applyFont="1" applyFill="1" applyBorder="1" applyAlignment="1" applyProtection="1">
      <alignment horizontal="center"/>
      <protection locked="0"/>
    </xf>
    <xf numFmtId="0" fontId="0" fillId="0" borderId="13" xfId="0" applyFont="1" applyFill="1" applyBorder="1" applyAlignment="1" applyProtection="1">
      <alignment horizontal="center"/>
      <protection locked="0"/>
    </xf>
    <xf numFmtId="0" fontId="0" fillId="7" borderId="24" xfId="0" applyFont="1" applyFill="1" applyBorder="1" applyAlignment="1" applyProtection="1">
      <alignment horizontal="center"/>
      <protection locked="0"/>
    </xf>
    <xf numFmtId="0" fontId="0" fillId="7" borderId="1" xfId="0" applyFont="1" applyFill="1" applyBorder="1" applyAlignment="1" applyProtection="1">
      <alignment horizontal="center"/>
      <protection locked="0"/>
    </xf>
    <xf numFmtId="0" fontId="0" fillId="7" borderId="25" xfId="0" applyFont="1" applyFill="1" applyBorder="1" applyAlignment="1" applyProtection="1">
      <alignment horizontal="center"/>
      <protection locked="0"/>
    </xf>
    <xf numFmtId="0" fontId="0" fillId="7" borderId="2" xfId="0" applyFont="1" applyFill="1" applyBorder="1" applyAlignment="1" applyProtection="1">
      <alignment horizontal="center"/>
      <protection locked="0"/>
    </xf>
    <xf numFmtId="0" fontId="0" fillId="7" borderId="27" xfId="0" applyFont="1" applyFill="1" applyBorder="1" applyAlignment="1" applyProtection="1">
      <alignment horizontal="center"/>
      <protection locked="0"/>
    </xf>
    <xf numFmtId="2" fontId="15" fillId="0" borderId="65" xfId="0" applyNumberFormat="1" applyFont="1" applyBorder="1" applyAlignment="1" applyProtection="1">
      <alignment horizontal="left" vertical="center"/>
      <protection locked="0"/>
    </xf>
    <xf numFmtId="2" fontId="15" fillId="0" borderId="68" xfId="0" applyNumberFormat="1" applyFont="1" applyBorder="1" applyAlignment="1" applyProtection="1">
      <alignment horizontal="left" vertical="center"/>
      <protection locked="0"/>
    </xf>
    <xf numFmtId="2" fontId="15" fillId="0" borderId="69" xfId="0" applyNumberFormat="1" applyFont="1" applyBorder="1" applyAlignment="1" applyProtection="1">
      <alignment horizontal="left" vertical="center"/>
      <protection locked="0"/>
    </xf>
    <xf numFmtId="2" fontId="15" fillId="0" borderId="70" xfId="0" applyNumberFormat="1" applyFont="1" applyBorder="1" applyAlignment="1" applyProtection="1">
      <alignment horizontal="left" vertical="center"/>
      <protection locked="0"/>
    </xf>
    <xf numFmtId="2" fontId="15" fillId="0" borderId="71" xfId="0" applyNumberFormat="1" applyFont="1" applyBorder="1" applyAlignment="1" applyProtection="1">
      <alignment horizontal="left" vertical="center"/>
      <protection locked="0"/>
    </xf>
    <xf numFmtId="0" fontId="18" fillId="2" borderId="1" xfId="0" applyFont="1" applyFill="1" applyBorder="1" applyAlignment="1" applyProtection="1">
      <alignment horizontal="center" vertical="center"/>
      <protection hidden="1"/>
    </xf>
    <xf numFmtId="1" fontId="15" fillId="0" borderId="67" xfId="0" applyNumberFormat="1" applyFont="1" applyBorder="1" applyAlignment="1" applyProtection="1">
      <alignment horizontal="center" vertical="center"/>
      <protection locked="0"/>
    </xf>
    <xf numFmtId="1" fontId="15" fillId="0" borderId="48" xfId="0" applyNumberFormat="1" applyFont="1" applyBorder="1" applyAlignment="1" applyProtection="1">
      <alignment horizontal="center" vertical="center"/>
      <protection locked="0"/>
    </xf>
    <xf numFmtId="1" fontId="15" fillId="0" borderId="56" xfId="0" applyNumberFormat="1" applyFont="1" applyBorder="1" applyAlignment="1" applyProtection="1">
      <alignment horizontal="center" vertical="center"/>
      <protection locked="0"/>
    </xf>
    <xf numFmtId="1" fontId="15" fillId="0" borderId="55" xfId="0" applyNumberFormat="1" applyFont="1" applyBorder="1" applyAlignment="1" applyProtection="1">
      <alignment horizontal="center" vertical="center"/>
      <protection locked="0"/>
    </xf>
    <xf numFmtId="1" fontId="15" fillId="0" borderId="73" xfId="0" applyNumberFormat="1" applyFont="1" applyBorder="1" applyAlignment="1" applyProtection="1">
      <alignment horizontal="center" vertical="center"/>
      <protection locked="0"/>
    </xf>
    <xf numFmtId="164" fontId="17" fillId="0" borderId="0" xfId="1" applyNumberFormat="1" applyFont="1" applyFill="1" applyBorder="1" applyAlignment="1" applyProtection="1">
      <alignment vertical="center"/>
      <protection hidden="1"/>
    </xf>
    <xf numFmtId="164" fontId="17" fillId="0" borderId="1" xfId="1" applyNumberFormat="1" applyFont="1" applyFill="1" applyBorder="1" applyAlignment="1" applyProtection="1">
      <alignment horizontal="center" vertical="center"/>
      <protection hidden="1"/>
    </xf>
    <xf numFmtId="1" fontId="15" fillId="9" borderId="66" xfId="0" applyNumberFormat="1" applyFont="1" applyFill="1" applyBorder="1" applyAlignment="1" applyProtection="1">
      <alignment horizontal="center" vertical="center"/>
      <protection locked="0"/>
    </xf>
    <xf numFmtId="1" fontId="15" fillId="9" borderId="46" xfId="0" applyNumberFormat="1" applyFont="1" applyFill="1" applyBorder="1" applyAlignment="1" applyProtection="1">
      <alignment horizontal="center" vertical="center"/>
      <protection locked="0"/>
    </xf>
    <xf numFmtId="1" fontId="15" fillId="9" borderId="51" xfId="0" applyNumberFormat="1" applyFont="1" applyFill="1" applyBorder="1" applyAlignment="1" applyProtection="1">
      <alignment horizontal="center" vertical="center"/>
      <protection locked="0"/>
    </xf>
    <xf numFmtId="1" fontId="15" fillId="9" borderId="53" xfId="0" applyNumberFormat="1" applyFont="1" applyFill="1" applyBorder="1" applyAlignment="1" applyProtection="1">
      <alignment horizontal="center" vertical="center"/>
      <protection locked="0"/>
    </xf>
    <xf numFmtId="1" fontId="15" fillId="9" borderId="72" xfId="0" applyNumberFormat="1" applyFont="1" applyFill="1" applyBorder="1" applyAlignment="1" applyProtection="1">
      <alignment horizontal="center" vertical="center"/>
      <protection locked="0"/>
    </xf>
    <xf numFmtId="0" fontId="21" fillId="0" borderId="0" xfId="0" applyFont="1" applyAlignment="1" applyProtection="1">
      <alignment wrapText="1"/>
      <protection hidden="1"/>
    </xf>
    <xf numFmtId="0" fontId="16" fillId="11" borderId="43" xfId="0" applyFont="1" applyFill="1" applyBorder="1" applyAlignment="1" applyProtection="1">
      <alignment horizontal="center" vertical="center"/>
      <protection hidden="1"/>
    </xf>
    <xf numFmtId="0" fontId="16" fillId="11" borderId="44" xfId="0" applyFont="1" applyFill="1" applyBorder="1" applyAlignment="1" applyProtection="1">
      <alignment horizontal="center" vertical="center"/>
      <protection hidden="1"/>
    </xf>
    <xf numFmtId="0" fontId="16" fillId="11" borderId="47" xfId="0" applyFont="1" applyFill="1" applyBorder="1" applyAlignment="1" applyProtection="1">
      <alignment horizontal="center" vertical="center"/>
      <protection hidden="1"/>
    </xf>
    <xf numFmtId="0" fontId="16" fillId="11" borderId="46" xfId="0" applyFont="1" applyFill="1" applyBorder="1" applyAlignment="1" applyProtection="1">
      <alignment horizontal="center" vertical="center"/>
      <protection hidden="1"/>
    </xf>
    <xf numFmtId="0" fontId="16" fillId="11" borderId="50" xfId="0" applyFont="1" applyFill="1" applyBorder="1" applyAlignment="1" applyProtection="1">
      <alignment horizontal="center" vertical="center"/>
      <protection hidden="1"/>
    </xf>
    <xf numFmtId="0" fontId="16" fillId="11" borderId="51" xfId="0" applyFont="1" applyFill="1" applyBorder="1" applyAlignment="1" applyProtection="1">
      <alignment horizontal="center" vertical="center"/>
      <protection hidden="1"/>
    </xf>
    <xf numFmtId="0" fontId="16" fillId="11" borderId="54" xfId="0" applyFont="1" applyFill="1" applyBorder="1" applyAlignment="1" applyProtection="1">
      <alignment horizontal="center" vertical="center"/>
      <protection hidden="1"/>
    </xf>
    <xf numFmtId="0" fontId="16" fillId="11" borderId="41" xfId="0" applyFont="1" applyFill="1" applyBorder="1" applyAlignment="1" applyProtection="1">
      <alignment horizontal="center" vertical="center"/>
      <protection hidden="1"/>
    </xf>
    <xf numFmtId="0" fontId="16" fillId="11" borderId="40" xfId="0" applyFont="1" applyFill="1" applyBorder="1" applyAlignment="1" applyProtection="1">
      <alignment horizontal="center" vertical="center"/>
      <protection hidden="1"/>
    </xf>
    <xf numFmtId="9" fontId="15" fillId="11" borderId="39" xfId="0" applyNumberFormat="1" applyFont="1" applyFill="1" applyBorder="1" applyAlignment="1" applyProtection="1">
      <alignment horizontal="center" vertical="center" shrinkToFit="1"/>
      <protection hidden="1"/>
    </xf>
    <xf numFmtId="9" fontId="15" fillId="11" borderId="38" xfId="0" applyNumberFormat="1" applyFont="1" applyFill="1" applyBorder="1" applyAlignment="1" applyProtection="1">
      <alignment horizontal="center" vertical="center" shrinkToFit="1"/>
      <protection hidden="1"/>
    </xf>
    <xf numFmtId="0" fontId="15" fillId="11" borderId="39" xfId="0" applyFont="1" applyFill="1" applyBorder="1" applyAlignment="1" applyProtection="1">
      <alignment horizontal="center" vertical="center"/>
      <protection hidden="1"/>
    </xf>
    <xf numFmtId="0" fontId="15" fillId="11" borderId="38" xfId="0" applyFont="1" applyFill="1" applyBorder="1" applyAlignment="1" applyProtection="1">
      <alignment horizontal="center" vertical="center"/>
      <protection hidden="1"/>
    </xf>
    <xf numFmtId="0" fontId="16" fillId="11" borderId="4" xfId="0" applyFont="1" applyFill="1" applyBorder="1" applyAlignment="1" applyProtection="1">
      <alignment horizontal="center" vertical="center"/>
      <protection hidden="1"/>
    </xf>
    <xf numFmtId="0" fontId="0" fillId="0" borderId="0" xfId="0" applyFont="1" applyAlignment="1" applyProtection="1">
      <alignment horizontal="right"/>
      <protection hidden="1"/>
    </xf>
    <xf numFmtId="0" fontId="1" fillId="0" borderId="0" xfId="0" applyFont="1" applyAlignment="1">
      <alignment horizontal="center"/>
    </xf>
    <xf numFmtId="2" fontId="3" fillId="0" borderId="0" xfId="0" applyNumberFormat="1" applyFont="1" applyAlignment="1" applyProtection="1">
      <alignment wrapText="1"/>
      <protection hidden="1"/>
    </xf>
    <xf numFmtId="0" fontId="3" fillId="0" borderId="0" xfId="0" applyFont="1" applyFill="1" applyAlignment="1" applyProtection="1">
      <alignment horizontal="right" vertical="top"/>
      <protection hidden="1"/>
    </xf>
    <xf numFmtId="0" fontId="3" fillId="0" borderId="0" xfId="0" applyFont="1" applyFill="1" applyAlignment="1" applyProtection="1">
      <alignment vertical="top" wrapText="1"/>
      <protection hidden="1"/>
    </xf>
    <xf numFmtId="0" fontId="3" fillId="0" borderId="0" xfId="0" applyFont="1" applyFill="1" applyAlignment="1" applyProtection="1">
      <alignment vertical="top"/>
      <protection hidden="1"/>
    </xf>
    <xf numFmtId="0" fontId="15" fillId="0" borderId="28" xfId="0" applyFont="1" applyBorder="1" applyAlignment="1">
      <alignment horizontal="center" wrapText="1"/>
    </xf>
    <xf numFmtId="0" fontId="15" fillId="0" borderId="28" xfId="0" applyFont="1" applyBorder="1" applyAlignment="1">
      <alignment horizontal="center"/>
    </xf>
    <xf numFmtId="0" fontId="15" fillId="0" borderId="61" xfId="0" applyFont="1" applyBorder="1" applyAlignment="1">
      <alignment horizontal="center" wrapText="1"/>
    </xf>
    <xf numFmtId="0" fontId="15" fillId="0" borderId="3" xfId="0" applyFont="1" applyBorder="1" applyAlignment="1">
      <alignment horizontal="center" wrapText="1"/>
    </xf>
    <xf numFmtId="0" fontId="15" fillId="0" borderId="4" xfId="0" applyFont="1" applyBorder="1" applyAlignment="1">
      <alignment horizontal="center" wrapText="1"/>
    </xf>
    <xf numFmtId="0" fontId="15" fillId="0" borderId="5" xfId="0" applyFont="1" applyBorder="1" applyAlignment="1">
      <alignment horizontal="center" wrapText="1"/>
    </xf>
    <xf numFmtId="0" fontId="15" fillId="0" borderId="60" xfId="0" applyFont="1" applyBorder="1" applyAlignment="1">
      <alignment horizontal="center" wrapText="1"/>
    </xf>
    <xf numFmtId="1" fontId="1" fillId="0" borderId="0" xfId="0" applyNumberFormat="1" applyFont="1" applyAlignment="1">
      <alignment vertical="center"/>
    </xf>
    <xf numFmtId="1" fontId="1" fillId="0" borderId="0" xfId="0" applyNumberFormat="1" applyFont="1"/>
    <xf numFmtId="0" fontId="7" fillId="0" borderId="0" xfId="0" applyFont="1" applyAlignment="1" applyProtection="1">
      <alignment vertical="center"/>
    </xf>
    <xf numFmtId="0" fontId="0" fillId="0" borderId="0" xfId="0" applyFont="1"/>
    <xf numFmtId="0" fontId="11" fillId="0" borderId="0" xfId="0" applyFont="1" applyFill="1"/>
    <xf numFmtId="0" fontId="0" fillId="0" borderId="0" xfId="0" applyFont="1" applyFill="1" applyBorder="1" applyAlignment="1">
      <alignment horizontal="left" indent="1"/>
    </xf>
    <xf numFmtId="0" fontId="27" fillId="0" borderId="0" xfId="0" applyFont="1" applyAlignment="1">
      <alignment vertical="center"/>
    </xf>
    <xf numFmtId="0" fontId="27" fillId="0" borderId="0" xfId="0" applyFont="1" applyFill="1" applyBorder="1" applyAlignment="1">
      <alignment vertical="center"/>
    </xf>
    <xf numFmtId="0" fontId="11" fillId="0" borderId="0" xfId="0" applyFont="1" applyFill="1" applyBorder="1" applyAlignment="1">
      <alignment vertical="center"/>
    </xf>
    <xf numFmtId="0" fontId="3" fillId="0" borderId="0" xfId="0" applyFont="1" applyAlignment="1">
      <alignment vertical="center"/>
    </xf>
    <xf numFmtId="0" fontId="27" fillId="0" borderId="28" xfId="0" applyFont="1" applyFill="1" applyBorder="1" applyAlignment="1">
      <alignment horizontal="center" vertical="center"/>
    </xf>
    <xf numFmtId="0" fontId="27" fillId="0" borderId="22" xfId="0" applyFont="1" applyFill="1" applyBorder="1" applyAlignment="1">
      <alignment horizontal="center" vertical="center"/>
    </xf>
    <xf numFmtId="0" fontId="28" fillId="0" borderId="0" xfId="0" applyFont="1" applyAlignment="1"/>
    <xf numFmtId="0" fontId="30" fillId="0" borderId="0" xfId="0" applyFont="1" applyAlignment="1">
      <alignment vertical="center"/>
    </xf>
    <xf numFmtId="0" fontId="5" fillId="0" borderId="0" xfId="0" applyFont="1"/>
    <xf numFmtId="0" fontId="27" fillId="15" borderId="0" xfId="0" applyFont="1" applyFill="1" applyBorder="1" applyAlignment="1">
      <alignment horizontal="right" vertical="center"/>
    </xf>
    <xf numFmtId="165" fontId="11" fillId="15" borderId="0" xfId="5" applyNumberFormat="1" applyFont="1" applyFill="1" applyBorder="1" applyAlignment="1">
      <alignment horizontal="center" vertical="center"/>
    </xf>
    <xf numFmtId="0" fontId="29" fillId="15" borderId="0" xfId="0" applyFont="1" applyFill="1" applyAlignment="1">
      <alignment horizontal="left" vertical="center" wrapText="1" indent="2"/>
    </xf>
    <xf numFmtId="2" fontId="31" fillId="15" borderId="0" xfId="0" applyNumberFormat="1" applyFont="1" applyFill="1" applyBorder="1" applyAlignment="1">
      <alignment horizontal="center" vertical="center"/>
    </xf>
    <xf numFmtId="0" fontId="11" fillId="0" borderId="0" xfId="0" applyFont="1"/>
    <xf numFmtId="0" fontId="9" fillId="0" borderId="0" xfId="0" applyFont="1" applyAlignment="1"/>
    <xf numFmtId="4" fontId="31" fillId="0" borderId="0" xfId="0" applyNumberFormat="1" applyFont="1" applyFill="1" applyBorder="1" applyAlignment="1">
      <alignment vertical="center"/>
    </xf>
    <xf numFmtId="4" fontId="32" fillId="0" borderId="0" xfId="0" applyNumberFormat="1" applyFont="1" applyFill="1" applyBorder="1" applyAlignment="1">
      <alignment vertical="center"/>
    </xf>
    <xf numFmtId="2" fontId="32" fillId="0" borderId="0" xfId="0" applyNumberFormat="1" applyFont="1" applyFill="1" applyBorder="1" applyAlignment="1">
      <alignment vertical="center"/>
    </xf>
    <xf numFmtId="0" fontId="27" fillId="0" borderId="0" xfId="0" applyFont="1" applyFill="1" applyBorder="1" applyAlignment="1">
      <alignment horizontal="right" vertical="center" indent="2"/>
    </xf>
    <xf numFmtId="165" fontId="11" fillId="0" borderId="0" xfId="5" applyNumberFormat="1" applyFont="1" applyFill="1" applyBorder="1" applyAlignment="1">
      <alignment horizontal="center" vertical="center" shrinkToFit="1"/>
    </xf>
    <xf numFmtId="0" fontId="29" fillId="0" borderId="0" xfId="0" applyFont="1" applyFill="1" applyAlignment="1">
      <alignment horizontal="left" wrapText="1" indent="2"/>
    </xf>
    <xf numFmtId="0" fontId="3" fillId="0" borderId="0" xfId="0" applyFont="1" applyFill="1" applyAlignment="1">
      <alignment horizontal="left"/>
    </xf>
    <xf numFmtId="0" fontId="3" fillId="0" borderId="0" xfId="0" applyFont="1" applyFill="1" applyAlignment="1">
      <alignment horizontal="center"/>
    </xf>
    <xf numFmtId="0" fontId="0" fillId="3" borderId="1" xfId="0" applyFill="1" applyBorder="1"/>
    <xf numFmtId="0" fontId="33" fillId="0" borderId="0" xfId="0" applyFont="1" applyFill="1" applyBorder="1" applyAlignment="1">
      <alignment vertical="center"/>
    </xf>
    <xf numFmtId="0" fontId="0" fillId="0" borderId="0" xfId="0" applyFill="1" applyBorder="1"/>
    <xf numFmtId="0" fontId="0" fillId="16" borderId="28" xfId="0" applyFill="1" applyBorder="1"/>
    <xf numFmtId="0" fontId="0" fillId="4" borderId="1" xfId="0" applyFill="1" applyBorder="1"/>
    <xf numFmtId="0" fontId="1" fillId="0" borderId="0" xfId="0" applyFont="1" applyAlignment="1" applyProtection="1">
      <alignment horizontal="right"/>
    </xf>
    <xf numFmtId="0" fontId="0" fillId="0" borderId="29" xfId="0" applyBorder="1"/>
    <xf numFmtId="0" fontId="0" fillId="0" borderId="30" xfId="0" applyBorder="1"/>
    <xf numFmtId="0" fontId="0" fillId="0" borderId="31" xfId="0" applyBorder="1"/>
    <xf numFmtId="0" fontId="0" fillId="0" borderId="32" xfId="0" applyBorder="1"/>
    <xf numFmtId="0" fontId="0" fillId="0" borderId="33" xfId="0" applyBorder="1"/>
    <xf numFmtId="0" fontId="34" fillId="0" borderId="0" xfId="0" applyFont="1"/>
    <xf numFmtId="0" fontId="0" fillId="0" borderId="1" xfId="0" applyBorder="1" applyAlignment="1">
      <alignment horizontal="center"/>
    </xf>
    <xf numFmtId="0" fontId="3" fillId="0" borderId="0" xfId="0" applyFont="1" applyAlignment="1">
      <alignment horizontal="right"/>
    </xf>
    <xf numFmtId="0" fontId="0" fillId="0" borderId="1" xfId="0" applyBorder="1"/>
    <xf numFmtId="0" fontId="0" fillId="0" borderId="1" xfId="0" applyBorder="1" applyAlignment="1">
      <alignment horizontal="right"/>
    </xf>
    <xf numFmtId="0" fontId="0" fillId="0" borderId="0" xfId="0" applyAlignment="1">
      <alignment horizontal="right"/>
    </xf>
    <xf numFmtId="9" fontId="1" fillId="0" borderId="1" xfId="4" applyFont="1" applyBorder="1" applyAlignment="1">
      <alignment shrinkToFit="1"/>
    </xf>
    <xf numFmtId="0" fontId="0" fillId="0" borderId="34" xfId="0" applyBorder="1"/>
    <xf numFmtId="0" fontId="0" fillId="0" borderId="35" xfId="0" applyBorder="1"/>
    <xf numFmtId="0" fontId="0" fillId="0" borderId="36" xfId="0" applyBorder="1"/>
    <xf numFmtId="0" fontId="33" fillId="10" borderId="1" xfId="0" applyFont="1" applyFill="1" applyBorder="1" applyAlignment="1">
      <alignment vertical="center"/>
    </xf>
    <xf numFmtId="0" fontId="33" fillId="5" borderId="1" xfId="0" applyFont="1" applyFill="1" applyBorder="1" applyAlignment="1">
      <alignment vertical="center"/>
    </xf>
    <xf numFmtId="0" fontId="33" fillId="6" borderId="1" xfId="0" applyFont="1" applyFill="1" applyBorder="1" applyAlignment="1">
      <alignment vertical="center"/>
    </xf>
    <xf numFmtId="0" fontId="15" fillId="0" borderId="62" xfId="0" applyFont="1" applyBorder="1" applyAlignment="1">
      <alignment horizontal="center" wrapText="1"/>
    </xf>
    <xf numFmtId="0" fontId="35" fillId="0" borderId="0" xfId="0" applyFont="1"/>
    <xf numFmtId="1" fontId="15" fillId="0" borderId="80" xfId="0" applyNumberFormat="1" applyFont="1" applyBorder="1" applyAlignment="1" applyProtection="1">
      <alignment horizontal="center" vertical="center"/>
      <protection locked="0"/>
    </xf>
    <xf numFmtId="1" fontId="15" fillId="0" borderId="81" xfId="0" applyNumberFormat="1" applyFont="1" applyBorder="1" applyAlignment="1" applyProtection="1">
      <alignment horizontal="center" vertical="center"/>
      <protection locked="0"/>
    </xf>
    <xf numFmtId="1" fontId="15" fillId="0" borderId="82" xfId="0" applyNumberFormat="1" applyFont="1" applyBorder="1" applyAlignment="1" applyProtection="1">
      <alignment horizontal="center" vertical="center"/>
      <protection locked="0"/>
    </xf>
    <xf numFmtId="1" fontId="15" fillId="0" borderId="83" xfId="0" applyNumberFormat="1" applyFont="1" applyBorder="1" applyAlignment="1" applyProtection="1">
      <alignment horizontal="center" vertical="center"/>
      <protection locked="0"/>
    </xf>
    <xf numFmtId="1" fontId="15" fillId="0" borderId="84" xfId="0" applyNumberFormat="1" applyFont="1" applyBorder="1" applyAlignment="1" applyProtection="1">
      <alignment horizontal="center" vertical="center"/>
      <protection locked="0"/>
    </xf>
    <xf numFmtId="0" fontId="15" fillId="0" borderId="61" xfId="0" applyFont="1" applyBorder="1" applyAlignment="1">
      <alignment horizontal="center" textRotation="90" wrapText="1"/>
    </xf>
    <xf numFmtId="0" fontId="15" fillId="0" borderId="38" xfId="0" applyFont="1" applyBorder="1" applyAlignment="1">
      <alignment horizontal="center" textRotation="90" wrapText="1"/>
    </xf>
    <xf numFmtId="0" fontId="15" fillId="0" borderId="62" xfId="0" applyFont="1" applyBorder="1" applyAlignment="1">
      <alignment horizontal="center" textRotation="90" wrapText="1"/>
    </xf>
    <xf numFmtId="0" fontId="1" fillId="0" borderId="3" xfId="0" applyFont="1" applyFill="1" applyBorder="1" applyAlignment="1" applyProtection="1">
      <alignment horizontal="center" vertical="center"/>
      <protection hidden="1"/>
    </xf>
    <xf numFmtId="0" fontId="1" fillId="0" borderId="4" xfId="0" applyFont="1" applyFill="1" applyBorder="1" applyAlignment="1" applyProtection="1">
      <alignment horizontal="center" vertical="center"/>
      <protection hidden="1"/>
    </xf>
    <xf numFmtId="0" fontId="1" fillId="0" borderId="0" xfId="0" applyFont="1" applyAlignment="1" applyProtection="1">
      <alignment horizontal="center" vertical="center"/>
      <protection hidden="1"/>
    </xf>
    <xf numFmtId="0" fontId="1" fillId="0" borderId="3" xfId="0" applyFont="1" applyFill="1" applyBorder="1" applyAlignment="1" applyProtection="1">
      <alignment horizontal="center" vertical="center"/>
      <protection hidden="1"/>
    </xf>
    <xf numFmtId="0" fontId="1" fillId="0" borderId="4" xfId="0" applyFont="1" applyFill="1" applyBorder="1" applyAlignment="1" applyProtection="1">
      <alignment horizontal="center" vertical="center"/>
      <protection hidden="1"/>
    </xf>
    <xf numFmtId="0" fontId="1" fillId="0" borderId="85" xfId="0" applyFont="1" applyFill="1" applyBorder="1" applyAlignment="1" applyProtection="1">
      <alignment horizontal="center" vertical="center"/>
      <protection hidden="1"/>
    </xf>
    <xf numFmtId="0" fontId="4" fillId="0" borderId="85" xfId="0" applyFont="1" applyBorder="1" applyAlignment="1" applyProtection="1">
      <alignment horizontal="center" vertical="center"/>
      <protection hidden="1"/>
    </xf>
    <xf numFmtId="0" fontId="15" fillId="0" borderId="86" xfId="0" applyFont="1" applyBorder="1" applyAlignment="1">
      <alignment horizontal="center" textRotation="90" wrapText="1"/>
    </xf>
    <xf numFmtId="0" fontId="15" fillId="11" borderId="85" xfId="0" applyFont="1" applyFill="1" applyBorder="1" applyAlignment="1" applyProtection="1">
      <alignment horizontal="center" vertical="center"/>
      <protection hidden="1"/>
    </xf>
    <xf numFmtId="0" fontId="15" fillId="0" borderId="85" xfId="0" applyFont="1" applyBorder="1" applyAlignment="1">
      <alignment horizontal="center" textRotation="90" wrapText="1"/>
    </xf>
    <xf numFmtId="1" fontId="15" fillId="0" borderId="87" xfId="0" applyNumberFormat="1" applyFont="1" applyBorder="1" applyAlignment="1" applyProtection="1">
      <alignment horizontal="center" vertical="center"/>
      <protection locked="0"/>
    </xf>
    <xf numFmtId="1" fontId="15" fillId="0" borderId="88" xfId="0" applyNumberFormat="1" applyFont="1" applyBorder="1" applyAlignment="1" applyProtection="1">
      <alignment horizontal="center" vertical="center"/>
      <protection locked="0"/>
    </xf>
    <xf numFmtId="1" fontId="15" fillId="0" borderId="89" xfId="0" applyNumberFormat="1" applyFont="1" applyBorder="1" applyAlignment="1" applyProtection="1">
      <alignment horizontal="center" vertical="center"/>
      <protection locked="0"/>
    </xf>
    <xf numFmtId="1" fontId="15" fillId="0" borderId="90" xfId="0" applyNumberFormat="1" applyFont="1" applyBorder="1" applyAlignment="1" applyProtection="1">
      <alignment horizontal="center" vertical="center"/>
      <protection locked="0"/>
    </xf>
    <xf numFmtId="1" fontId="15" fillId="0" borderId="91" xfId="0" applyNumberFormat="1" applyFont="1" applyBorder="1" applyAlignment="1" applyProtection="1">
      <alignment horizontal="center" vertical="center"/>
      <protection locked="0"/>
    </xf>
    <xf numFmtId="0" fontId="16" fillId="11" borderId="92" xfId="0" applyFont="1" applyFill="1" applyBorder="1" applyAlignment="1" applyProtection="1">
      <alignment horizontal="center" vertical="center"/>
      <protection hidden="1"/>
    </xf>
    <xf numFmtId="9" fontId="15" fillId="11" borderId="85" xfId="0" applyNumberFormat="1" applyFont="1" applyFill="1" applyBorder="1" applyAlignment="1" applyProtection="1">
      <alignment horizontal="center" vertical="center" shrinkToFit="1"/>
      <protection hidden="1"/>
    </xf>
    <xf numFmtId="0" fontId="1" fillId="0" borderId="93" xfId="0" applyFont="1" applyFill="1" applyBorder="1" applyAlignment="1" applyProtection="1">
      <alignment horizontal="center" vertical="center"/>
      <protection hidden="1"/>
    </xf>
    <xf numFmtId="0" fontId="4" fillId="0" borderId="93" xfId="0" applyFont="1" applyBorder="1" applyAlignment="1" applyProtection="1">
      <alignment horizontal="center" vertical="center"/>
      <protection hidden="1"/>
    </xf>
    <xf numFmtId="0" fontId="15" fillId="0" borderId="94" xfId="0" applyFont="1" applyBorder="1" applyAlignment="1">
      <alignment horizontal="center" textRotation="90"/>
    </xf>
    <xf numFmtId="0" fontId="15" fillId="11" borderId="93" xfId="0" applyFont="1" applyFill="1" applyBorder="1" applyAlignment="1" applyProtection="1">
      <alignment horizontal="center" vertical="center"/>
      <protection hidden="1"/>
    </xf>
    <xf numFmtId="0" fontId="15" fillId="0" borderId="62" xfId="0" applyFont="1" applyBorder="1" applyAlignment="1">
      <alignment horizontal="center" textRotation="90"/>
    </xf>
    <xf numFmtId="1" fontId="15" fillId="0" borderId="95" xfId="0" applyNumberFormat="1" applyFont="1" applyBorder="1" applyAlignment="1" applyProtection="1">
      <alignment horizontal="center" vertical="center"/>
      <protection locked="0"/>
    </xf>
    <xf numFmtId="1" fontId="15" fillId="0" borderId="96" xfId="0" applyNumberFormat="1" applyFont="1" applyBorder="1" applyAlignment="1" applyProtection="1">
      <alignment horizontal="center" vertical="center"/>
      <protection locked="0"/>
    </xf>
    <xf numFmtId="1" fontId="15" fillId="0" borderId="97" xfId="0" applyNumberFormat="1" applyFont="1" applyBorder="1" applyAlignment="1" applyProtection="1">
      <alignment horizontal="center" vertical="center"/>
      <protection locked="0"/>
    </xf>
    <xf numFmtId="1" fontId="15" fillId="0" borderId="98" xfId="0" applyNumberFormat="1" applyFont="1" applyBorder="1" applyAlignment="1" applyProtection="1">
      <alignment horizontal="center" vertical="center"/>
      <protection locked="0"/>
    </xf>
    <xf numFmtId="1" fontId="15" fillId="0" borderId="99" xfId="0" applyNumberFormat="1" applyFont="1" applyBorder="1" applyAlignment="1" applyProtection="1">
      <alignment horizontal="center" vertical="center"/>
      <protection locked="0"/>
    </xf>
    <xf numFmtId="0" fontId="16" fillId="11" borderId="100" xfId="0" applyFont="1" applyFill="1" applyBorder="1" applyAlignment="1" applyProtection="1">
      <alignment horizontal="center" vertical="center"/>
      <protection hidden="1"/>
    </xf>
    <xf numFmtId="9" fontId="15" fillId="11" borderId="93" xfId="0" applyNumberFormat="1" applyFont="1" applyFill="1" applyBorder="1" applyAlignment="1" applyProtection="1">
      <alignment horizontal="center" vertical="center" shrinkToFit="1"/>
      <protection hidden="1"/>
    </xf>
    <xf numFmtId="0" fontId="4" fillId="0" borderId="3" xfId="0" applyFont="1" applyBorder="1" applyAlignment="1" applyProtection="1">
      <alignment horizontal="center" vertical="center"/>
      <protection hidden="1"/>
    </xf>
    <xf numFmtId="0" fontId="15" fillId="0" borderId="22" xfId="0" applyFont="1" applyBorder="1" applyAlignment="1">
      <alignment horizontal="center" textRotation="90"/>
    </xf>
    <xf numFmtId="0" fontId="15" fillId="11" borderId="3" xfId="0" applyFont="1" applyFill="1" applyBorder="1" applyAlignment="1" applyProtection="1">
      <alignment horizontal="center" vertical="center"/>
      <protection hidden="1"/>
    </xf>
    <xf numFmtId="1" fontId="15" fillId="0" borderId="101" xfId="0" applyNumberFormat="1" applyFont="1" applyBorder="1" applyAlignment="1" applyProtection="1">
      <alignment horizontal="center" vertical="center"/>
      <protection locked="0"/>
    </xf>
    <xf numFmtId="1" fontId="15" fillId="0" borderId="45" xfId="0" applyNumberFormat="1" applyFont="1" applyBorder="1" applyAlignment="1" applyProtection="1">
      <alignment horizontal="center" vertical="center"/>
      <protection locked="0"/>
    </xf>
    <xf numFmtId="1" fontId="15" fillId="0" borderId="49" xfId="0" applyNumberFormat="1" applyFont="1" applyBorder="1" applyAlignment="1" applyProtection="1">
      <alignment horizontal="center" vertical="center"/>
      <protection locked="0"/>
    </xf>
    <xf numFmtId="1" fontId="15" fillId="0" borderId="52" xfId="0" applyNumberFormat="1" applyFont="1" applyBorder="1" applyAlignment="1" applyProtection="1">
      <alignment horizontal="center" vertical="center"/>
      <protection locked="0"/>
    </xf>
    <xf numFmtId="1" fontId="15" fillId="0" borderId="102" xfId="0" applyNumberFormat="1" applyFont="1" applyBorder="1" applyAlignment="1" applyProtection="1">
      <alignment horizontal="center" vertical="center"/>
      <protection locked="0"/>
    </xf>
    <xf numFmtId="0" fontId="16" fillId="11" borderId="76" xfId="0" applyFont="1" applyFill="1" applyBorder="1" applyAlignment="1" applyProtection="1">
      <alignment horizontal="center" vertical="center"/>
      <protection hidden="1"/>
    </xf>
    <xf numFmtId="9" fontId="15" fillId="11" borderId="3" xfId="0" applyNumberFormat="1" applyFont="1" applyFill="1" applyBorder="1" applyAlignment="1" applyProtection="1">
      <alignment horizontal="center" vertical="center" shrinkToFit="1"/>
      <protection hidden="1"/>
    </xf>
    <xf numFmtId="0" fontId="4" fillId="0" borderId="4" xfId="0" applyFont="1" applyBorder="1" applyAlignment="1" applyProtection="1">
      <alignment horizontal="center" vertical="center"/>
      <protection hidden="1"/>
    </xf>
    <xf numFmtId="0" fontId="15" fillId="0" borderId="0" xfId="0" applyFont="1" applyBorder="1" applyAlignment="1">
      <alignment horizontal="center" textRotation="90" wrapText="1"/>
    </xf>
    <xf numFmtId="0" fontId="15" fillId="11" borderId="4" xfId="0" applyFont="1" applyFill="1" applyBorder="1" applyAlignment="1" applyProtection="1">
      <alignment horizontal="center" vertical="center"/>
      <protection hidden="1"/>
    </xf>
    <xf numFmtId="1" fontId="15" fillId="0" borderId="103" xfId="0" applyNumberFormat="1" applyFont="1" applyBorder="1" applyAlignment="1" applyProtection="1">
      <alignment horizontal="center" vertical="center"/>
      <protection locked="0"/>
    </xf>
    <xf numFmtId="1" fontId="15" fillId="0" borderId="104" xfId="0" applyNumberFormat="1" applyFont="1" applyBorder="1" applyAlignment="1" applyProtection="1">
      <alignment horizontal="center" vertical="center"/>
      <protection locked="0"/>
    </xf>
    <xf numFmtId="1" fontId="15" fillId="0" borderId="105" xfId="0" applyNumberFormat="1" applyFont="1" applyBorder="1" applyAlignment="1" applyProtection="1">
      <alignment horizontal="center" vertical="center"/>
      <protection locked="0"/>
    </xf>
    <xf numFmtId="1" fontId="15" fillId="0" borderId="106" xfId="0" applyNumberFormat="1" applyFont="1" applyBorder="1" applyAlignment="1" applyProtection="1">
      <alignment horizontal="center" vertical="center"/>
      <protection locked="0"/>
    </xf>
    <xf numFmtId="1" fontId="15" fillId="0" borderId="107" xfId="0" applyNumberFormat="1" applyFont="1" applyBorder="1" applyAlignment="1" applyProtection="1">
      <alignment horizontal="center" vertical="center"/>
      <protection locked="0"/>
    </xf>
    <xf numFmtId="0" fontId="16" fillId="11" borderId="74" xfId="0" applyFont="1" applyFill="1" applyBorder="1" applyAlignment="1" applyProtection="1">
      <alignment horizontal="center" vertical="center"/>
      <protection hidden="1"/>
    </xf>
    <xf numFmtId="9" fontId="15" fillId="11" borderId="4" xfId="0" applyNumberFormat="1" applyFont="1" applyFill="1" applyBorder="1" applyAlignment="1" applyProtection="1">
      <alignment horizontal="center" vertical="center" shrinkToFit="1"/>
      <protection hidden="1"/>
    </xf>
    <xf numFmtId="0" fontId="1" fillId="0" borderId="108" xfId="0" applyFont="1" applyFill="1" applyBorder="1" applyAlignment="1" applyProtection="1">
      <alignment horizontal="center" vertical="center"/>
      <protection hidden="1"/>
    </xf>
    <xf numFmtId="0" fontId="4" fillId="0" borderId="108" xfId="0" applyFont="1" applyBorder="1" applyAlignment="1" applyProtection="1">
      <alignment horizontal="center" vertical="center"/>
      <protection hidden="1"/>
    </xf>
    <xf numFmtId="0" fontId="15" fillId="0" borderId="109" xfId="0" applyFont="1" applyBorder="1" applyAlignment="1">
      <alignment horizontal="center" textRotation="90" wrapText="1"/>
    </xf>
    <xf numFmtId="0" fontId="15" fillId="11" borderId="108" xfId="0" applyFont="1" applyFill="1" applyBorder="1" applyAlignment="1" applyProtection="1">
      <alignment horizontal="center" vertical="center"/>
      <protection hidden="1"/>
    </xf>
    <xf numFmtId="1" fontId="15" fillId="0" borderId="110" xfId="0" applyNumberFormat="1" applyFont="1" applyBorder="1" applyAlignment="1" applyProtection="1">
      <alignment horizontal="center" vertical="center"/>
      <protection locked="0"/>
    </xf>
    <xf numFmtId="1" fontId="15" fillId="0" borderId="111" xfId="0" applyNumberFormat="1" applyFont="1" applyBorder="1" applyAlignment="1" applyProtection="1">
      <alignment horizontal="center" vertical="center"/>
      <protection locked="0"/>
    </xf>
    <xf numFmtId="1" fontId="15" fillId="0" borderId="112" xfId="0" applyNumberFormat="1" applyFont="1" applyBorder="1" applyAlignment="1" applyProtection="1">
      <alignment horizontal="center" vertical="center"/>
      <protection locked="0"/>
    </xf>
    <xf numFmtId="1" fontId="15" fillId="0" borderId="113" xfId="0" applyNumberFormat="1" applyFont="1" applyBorder="1" applyAlignment="1" applyProtection="1">
      <alignment horizontal="center" vertical="center"/>
      <protection locked="0"/>
    </xf>
    <xf numFmtId="1" fontId="15" fillId="0" borderId="114" xfId="0" applyNumberFormat="1" applyFont="1" applyBorder="1" applyAlignment="1" applyProtection="1">
      <alignment horizontal="center" vertical="center"/>
      <protection locked="0"/>
    </xf>
    <xf numFmtId="0" fontId="16" fillId="11" borderId="115" xfId="0" applyFont="1" applyFill="1" applyBorder="1" applyAlignment="1" applyProtection="1">
      <alignment horizontal="center" vertical="center"/>
      <protection hidden="1"/>
    </xf>
    <xf numFmtId="9" fontId="15" fillId="11" borderId="116" xfId="0" applyNumberFormat="1" applyFont="1" applyFill="1" applyBorder="1" applyAlignment="1" applyProtection="1">
      <alignment horizontal="center" vertical="center" shrinkToFit="1"/>
      <protection hidden="1"/>
    </xf>
    <xf numFmtId="0" fontId="1" fillId="0" borderId="0" xfId="0" applyFont="1" applyFill="1" applyBorder="1" applyAlignment="1" applyProtection="1">
      <alignment horizontal="center" vertical="center"/>
      <protection hidden="1"/>
    </xf>
    <xf numFmtId="0" fontId="29" fillId="0" borderId="0" xfId="0" applyFont="1" applyFill="1" applyAlignment="1">
      <alignment horizontal="left" wrapText="1" indent="2"/>
    </xf>
    <xf numFmtId="0" fontId="4" fillId="0" borderId="85" xfId="0" quotePrefix="1" applyFont="1" applyBorder="1" applyAlignment="1" applyProtection="1">
      <alignment horizontal="center" vertical="center"/>
      <protection hidden="1"/>
    </xf>
    <xf numFmtId="0" fontId="4" fillId="0" borderId="93" xfId="0" quotePrefix="1" applyFont="1" applyBorder="1" applyAlignment="1" applyProtection="1">
      <alignment horizontal="center" vertical="center"/>
      <protection hidden="1"/>
    </xf>
    <xf numFmtId="0" fontId="4" fillId="0" borderId="2" xfId="0" applyFont="1" applyBorder="1" applyAlignment="1" applyProtection="1">
      <alignment horizontal="center" textRotation="90" wrapText="1"/>
      <protection hidden="1"/>
    </xf>
    <xf numFmtId="0" fontId="4" fillId="0" borderId="28" xfId="0" applyFont="1" applyBorder="1" applyAlignment="1" applyProtection="1">
      <alignment horizontal="center" textRotation="90" wrapText="1"/>
      <protection hidden="1"/>
    </xf>
    <xf numFmtId="0" fontId="4" fillId="0" borderId="7" xfId="0" applyFont="1" applyBorder="1" applyAlignment="1" applyProtection="1">
      <alignment horizontal="center" textRotation="90" wrapText="1"/>
      <protection hidden="1"/>
    </xf>
    <xf numFmtId="0" fontId="1" fillId="5" borderId="108" xfId="0" applyFont="1" applyFill="1" applyBorder="1" applyAlignment="1" applyProtection="1">
      <alignment horizontal="center" vertical="center"/>
      <protection hidden="1"/>
    </xf>
    <xf numFmtId="0" fontId="1" fillId="5" borderId="4" xfId="0" applyFont="1" applyFill="1" applyBorder="1" applyAlignment="1" applyProtection="1">
      <alignment horizontal="center" vertical="center"/>
      <protection hidden="1"/>
    </xf>
    <xf numFmtId="0" fontId="1" fillId="5" borderId="93" xfId="0" applyFont="1" applyFill="1" applyBorder="1" applyAlignment="1" applyProtection="1">
      <alignment horizontal="center" vertical="center"/>
      <protection hidden="1"/>
    </xf>
    <xf numFmtId="0" fontId="1" fillId="6" borderId="4" xfId="0" applyFont="1" applyFill="1" applyBorder="1" applyAlignment="1" applyProtection="1">
      <alignment horizontal="center" vertical="center"/>
      <protection hidden="1"/>
    </xf>
    <xf numFmtId="0" fontId="1" fillId="6" borderId="5" xfId="0" applyFont="1" applyFill="1" applyBorder="1" applyAlignment="1" applyProtection="1">
      <alignment horizontal="center" vertical="center"/>
      <protection hidden="1"/>
    </xf>
    <xf numFmtId="49" fontId="0" fillId="0" borderId="57" xfId="0" applyNumberFormat="1" applyFont="1" applyBorder="1" applyAlignment="1" applyProtection="1">
      <alignment horizontal="center"/>
      <protection locked="0" hidden="1"/>
    </xf>
    <xf numFmtId="49" fontId="0" fillId="0" borderId="58" xfId="0" applyNumberFormat="1" applyFont="1" applyBorder="1" applyAlignment="1" applyProtection="1">
      <alignment horizontal="center"/>
      <protection locked="0" hidden="1"/>
    </xf>
    <xf numFmtId="0" fontId="1" fillId="10" borderId="3" xfId="0" applyFont="1" applyFill="1" applyBorder="1" applyAlignment="1" applyProtection="1">
      <alignment horizontal="center" vertical="center"/>
      <protection hidden="1"/>
    </xf>
    <xf numFmtId="0" fontId="1" fillId="10" borderId="4" xfId="0" applyFont="1" applyFill="1" applyBorder="1" applyAlignment="1" applyProtection="1">
      <alignment horizontal="center" vertical="center"/>
      <protection hidden="1"/>
    </xf>
    <xf numFmtId="0" fontId="1" fillId="10" borderId="93" xfId="0" applyFont="1" applyFill="1" applyBorder="1" applyAlignment="1" applyProtection="1">
      <alignment horizontal="center" vertical="center"/>
      <protection hidden="1"/>
    </xf>
    <xf numFmtId="0" fontId="3" fillId="0" borderId="0" xfId="0" applyFont="1" applyAlignment="1" applyProtection="1">
      <alignment horizontal="left" indent="1"/>
      <protection hidden="1"/>
    </xf>
    <xf numFmtId="0" fontId="1" fillId="0" borderId="0" xfId="0" applyFont="1" applyAlignment="1" applyProtection="1">
      <alignment horizontal="center" vertical="center"/>
      <protection hidden="1"/>
    </xf>
    <xf numFmtId="0" fontId="16" fillId="0" borderId="0" xfId="0" applyFont="1" applyBorder="1" applyAlignment="1" applyProtection="1">
      <alignment horizontal="right" vertical="center"/>
      <protection hidden="1"/>
    </xf>
    <xf numFmtId="0" fontId="16" fillId="0" borderId="0" xfId="0" applyFont="1" applyAlignment="1" applyProtection="1">
      <alignment horizontal="right" vertical="center"/>
      <protection hidden="1"/>
    </xf>
    <xf numFmtId="0" fontId="6" fillId="0" borderId="0" xfId="0" applyFont="1" applyAlignment="1" applyProtection="1">
      <alignment horizontal="center" vertical="center" wrapText="1"/>
      <protection hidden="1"/>
    </xf>
    <xf numFmtId="0" fontId="6" fillId="0" borderId="6" xfId="0" applyFont="1" applyBorder="1" applyAlignment="1" applyProtection="1">
      <alignment horizontal="center" vertical="center" wrapText="1"/>
      <protection hidden="1"/>
    </xf>
    <xf numFmtId="0" fontId="1" fillId="0" borderId="0" xfId="0" applyFont="1" applyFill="1" applyBorder="1" applyAlignment="1" applyProtection="1">
      <alignment horizontal="left" vertical="center"/>
      <protection hidden="1"/>
    </xf>
    <xf numFmtId="0" fontId="16" fillId="0" borderId="28" xfId="0" applyFont="1" applyBorder="1" applyAlignment="1" applyProtection="1">
      <alignment horizontal="center" wrapText="1"/>
      <protection hidden="1"/>
    </xf>
    <xf numFmtId="0" fontId="16" fillId="0" borderId="7" xfId="0" applyFont="1" applyBorder="1" applyAlignment="1" applyProtection="1">
      <alignment horizontal="center" wrapText="1"/>
      <protection hidden="1"/>
    </xf>
    <xf numFmtId="0" fontId="17" fillId="0" borderId="77" xfId="0" applyFont="1" applyBorder="1" applyAlignment="1" applyProtection="1">
      <alignment horizontal="center" vertical="center"/>
      <protection hidden="1"/>
    </xf>
    <xf numFmtId="0" fontId="17" fillId="0" borderId="78" xfId="0" applyFont="1" applyBorder="1" applyAlignment="1" applyProtection="1">
      <alignment horizontal="center" vertical="center"/>
      <protection hidden="1"/>
    </xf>
    <xf numFmtId="0" fontId="17" fillId="0" borderId="79" xfId="0" applyFont="1" applyBorder="1" applyAlignment="1" applyProtection="1">
      <alignment horizontal="center" vertical="center"/>
      <protection hidden="1"/>
    </xf>
    <xf numFmtId="0" fontId="1" fillId="0" borderId="0" xfId="0" applyFont="1" applyFill="1" applyBorder="1" applyAlignment="1" applyProtection="1">
      <alignment horizontal="center" vertical="center"/>
      <protection hidden="1"/>
    </xf>
    <xf numFmtId="1" fontId="17" fillId="0" borderId="22" xfId="1" applyNumberFormat="1" applyFont="1" applyFill="1" applyBorder="1" applyAlignment="1" applyProtection="1">
      <alignment horizontal="center" vertical="center"/>
      <protection hidden="1"/>
    </xf>
    <xf numFmtId="1" fontId="17" fillId="0" borderId="0" xfId="1" applyNumberFormat="1" applyFont="1" applyFill="1" applyBorder="1" applyAlignment="1" applyProtection="1">
      <alignment horizontal="center" vertical="center"/>
      <protection hidden="1"/>
    </xf>
    <xf numFmtId="0" fontId="16" fillId="2" borderId="3" xfId="0" applyFont="1" applyFill="1" applyBorder="1" applyAlignment="1" applyProtection="1">
      <alignment horizontal="center" vertical="center"/>
      <protection hidden="1"/>
    </xf>
    <xf numFmtId="0" fontId="16" fillId="2" borderId="4" xfId="0" applyFont="1" applyFill="1" applyBorder="1" applyAlignment="1" applyProtection="1">
      <alignment horizontal="center" vertical="center"/>
      <protection hidden="1"/>
    </xf>
    <xf numFmtId="0" fontId="16" fillId="2" borderId="5" xfId="0" applyFont="1" applyFill="1" applyBorder="1" applyAlignment="1" applyProtection="1">
      <alignment horizontal="center" vertical="center"/>
      <protection hidden="1"/>
    </xf>
    <xf numFmtId="1" fontId="17" fillId="0" borderId="3" xfId="1" applyNumberFormat="1" applyFont="1" applyFill="1" applyBorder="1" applyAlignment="1" applyProtection="1">
      <alignment horizontal="center" vertical="center"/>
      <protection hidden="1"/>
    </xf>
    <xf numFmtId="1" fontId="17" fillId="0" borderId="4" xfId="1" applyNumberFormat="1" applyFont="1" applyFill="1" applyBorder="1" applyAlignment="1" applyProtection="1">
      <alignment horizontal="center" vertical="center"/>
      <protection hidden="1"/>
    </xf>
    <xf numFmtId="1" fontId="17" fillId="0" borderId="5" xfId="1" applyNumberFormat="1" applyFont="1" applyFill="1" applyBorder="1" applyAlignment="1" applyProtection="1">
      <alignment horizontal="center" vertical="center"/>
      <protection hidden="1"/>
    </xf>
    <xf numFmtId="0" fontId="3" fillId="7" borderId="0" xfId="0" applyFont="1" applyFill="1" applyAlignment="1">
      <alignment horizontal="center" wrapText="1"/>
    </xf>
    <xf numFmtId="165" fontId="11" fillId="14" borderId="63" xfId="5" applyNumberFormat="1" applyFont="1" applyFill="1" applyBorder="1" applyAlignment="1">
      <alignment horizontal="center" vertical="center" shrinkToFit="1"/>
    </xf>
    <xf numFmtId="165" fontId="11" fillId="14" borderId="22" xfId="5" applyNumberFormat="1" applyFont="1" applyFill="1" applyBorder="1" applyAlignment="1">
      <alignment horizontal="center" vertical="center" shrinkToFit="1"/>
    </xf>
    <xf numFmtId="0" fontId="3" fillId="7" borderId="0" xfId="0" applyFont="1" applyFill="1" applyAlignment="1">
      <alignment horizontal="center"/>
    </xf>
    <xf numFmtId="0" fontId="27" fillId="14" borderId="64" xfId="0" applyFont="1" applyFill="1" applyBorder="1" applyAlignment="1">
      <alignment horizontal="right" vertical="center" indent="2"/>
    </xf>
    <xf numFmtId="0" fontId="27" fillId="14" borderId="59" xfId="0" applyFont="1" applyFill="1" applyBorder="1" applyAlignment="1">
      <alignment horizontal="right" vertical="center" indent="2"/>
    </xf>
    <xf numFmtId="0" fontId="27" fillId="14" borderId="0" xfId="0" applyFont="1" applyFill="1" applyBorder="1" applyAlignment="1">
      <alignment horizontal="right" vertical="center" indent="2"/>
    </xf>
    <xf numFmtId="0" fontId="27" fillId="14" borderId="6" xfId="0" applyFont="1" applyFill="1" applyBorder="1" applyAlignment="1">
      <alignment horizontal="right" vertical="center" indent="2"/>
    </xf>
    <xf numFmtId="165" fontId="11" fillId="14" borderId="2" xfId="5" applyNumberFormat="1" applyFont="1" applyFill="1" applyBorder="1" applyAlignment="1">
      <alignment horizontal="center" vertical="center" shrinkToFit="1"/>
    </xf>
    <xf numFmtId="165" fontId="11" fillId="14" borderId="28" xfId="5" applyNumberFormat="1" applyFont="1" applyFill="1" applyBorder="1" applyAlignment="1">
      <alignment horizontal="center" vertical="center" shrinkToFit="1"/>
    </xf>
    <xf numFmtId="0" fontId="3" fillId="0" borderId="0" xfId="0" applyFont="1" applyAlignment="1">
      <alignment horizontal="left" vertical="center"/>
    </xf>
    <xf numFmtId="0" fontId="27" fillId="0" borderId="74" xfId="0" applyFont="1" applyFill="1" applyBorder="1" applyAlignment="1">
      <alignment horizontal="right" vertical="center" indent="2"/>
    </xf>
    <xf numFmtId="0" fontId="27" fillId="0" borderId="75" xfId="0" applyFont="1" applyFill="1" applyBorder="1" applyAlignment="1">
      <alignment horizontal="right" vertical="center" indent="2"/>
    </xf>
    <xf numFmtId="0" fontId="27" fillId="0" borderId="64" xfId="0" applyFont="1" applyFill="1" applyBorder="1" applyAlignment="1">
      <alignment horizontal="right" vertical="center" indent="2"/>
    </xf>
    <xf numFmtId="0" fontId="27" fillId="0" borderId="59" xfId="0" applyFont="1" applyFill="1" applyBorder="1" applyAlignment="1">
      <alignment horizontal="right" vertical="center" indent="2"/>
    </xf>
    <xf numFmtId="1" fontId="11" fillId="0" borderId="2" xfId="5" applyNumberFormat="1" applyFont="1" applyBorder="1" applyAlignment="1">
      <alignment horizontal="center" vertical="center"/>
    </xf>
    <xf numFmtId="1" fontId="11" fillId="0" borderId="7" xfId="5" applyNumberFormat="1" applyFont="1" applyBorder="1" applyAlignment="1">
      <alignment horizontal="center" vertical="center"/>
    </xf>
    <xf numFmtId="1" fontId="11" fillId="0" borderId="63" xfId="5" applyNumberFormat="1" applyFont="1" applyBorder="1" applyAlignment="1">
      <alignment horizontal="center" vertical="center"/>
    </xf>
    <xf numFmtId="1" fontId="11" fillId="0" borderId="76" xfId="5" applyNumberFormat="1" applyFont="1" applyBorder="1" applyAlignment="1">
      <alignment horizontal="center" vertical="center"/>
    </xf>
    <xf numFmtId="0" fontId="29" fillId="0" borderId="0" xfId="0" applyFont="1" applyFill="1" applyAlignment="1">
      <alignment horizontal="left" wrapText="1" indent="2"/>
    </xf>
    <xf numFmtId="0" fontId="29" fillId="0" borderId="0" xfId="0" applyFont="1" applyAlignment="1">
      <alignment horizontal="left" wrapText="1" indent="2"/>
    </xf>
    <xf numFmtId="165" fontId="11" fillId="14" borderId="2" xfId="5" applyNumberFormat="1" applyFont="1" applyFill="1" applyBorder="1" applyAlignment="1">
      <alignment horizontal="center" vertical="center"/>
    </xf>
    <xf numFmtId="165" fontId="11" fillId="14" borderId="28" xfId="5" applyNumberFormat="1" applyFont="1" applyFill="1" applyBorder="1" applyAlignment="1">
      <alignment horizontal="center" vertical="center"/>
    </xf>
    <xf numFmtId="165" fontId="11" fillId="14" borderId="63" xfId="5" applyNumberFormat="1" applyFont="1" applyFill="1" applyBorder="1" applyAlignment="1">
      <alignment horizontal="center" vertical="center"/>
    </xf>
    <xf numFmtId="165" fontId="11" fillId="14" borderId="22" xfId="5" applyNumberFormat="1" applyFont="1" applyFill="1" applyBorder="1" applyAlignment="1">
      <alignment horizontal="center" vertical="center"/>
    </xf>
    <xf numFmtId="0" fontId="25" fillId="12" borderId="0" xfId="0" applyFont="1" applyFill="1" applyAlignment="1" applyProtection="1">
      <alignment horizontal="center" vertical="center" wrapText="1"/>
    </xf>
    <xf numFmtId="0" fontId="26" fillId="13" borderId="0" xfId="0" applyFont="1" applyFill="1" applyAlignment="1">
      <alignment horizontal="center" vertical="center"/>
    </xf>
    <xf numFmtId="0" fontId="3" fillId="8" borderId="0" xfId="0" applyFont="1" applyFill="1" applyAlignment="1" applyProtection="1">
      <alignment horizontal="left" vertical="top"/>
      <protection hidden="1"/>
    </xf>
    <xf numFmtId="0" fontId="12" fillId="0" borderId="0" xfId="0" applyFont="1" applyAlignment="1" applyProtection="1">
      <alignment horizontal="left" vertical="top" wrapText="1"/>
      <protection hidden="1"/>
    </xf>
    <xf numFmtId="0" fontId="0" fillId="0" borderId="0" xfId="0" applyFont="1" applyAlignment="1" applyProtection="1">
      <alignment horizontal="left" vertical="top" wrapText="1"/>
      <protection hidden="1"/>
    </xf>
    <xf numFmtId="0" fontId="0" fillId="0" borderId="3" xfId="0" applyFont="1" applyBorder="1" applyAlignment="1" applyProtection="1">
      <alignment horizontal="center" wrapText="1"/>
      <protection locked="0"/>
    </xf>
    <xf numFmtId="0" fontId="0" fillId="0" borderId="5" xfId="0" applyFont="1" applyBorder="1" applyAlignment="1" applyProtection="1">
      <alignment horizontal="center" wrapText="1"/>
      <protection locked="0"/>
    </xf>
    <xf numFmtId="0" fontId="7" fillId="7" borderId="0" xfId="0" applyFont="1" applyFill="1" applyBorder="1" applyAlignment="1" applyProtection="1">
      <alignment horizontal="left" vertical="center" wrapText="1"/>
      <protection hidden="1"/>
    </xf>
    <xf numFmtId="0" fontId="23" fillId="0" borderId="0" xfId="0" applyFont="1" applyAlignment="1" applyProtection="1">
      <alignment horizontal="left" vertical="top" wrapText="1"/>
      <protection hidden="1"/>
    </xf>
    <xf numFmtId="0" fontId="8" fillId="7" borderId="8" xfId="0" applyFont="1" applyFill="1" applyBorder="1" applyAlignment="1" applyProtection="1">
      <alignment horizontal="left" vertical="center" wrapText="1"/>
      <protection hidden="1"/>
    </xf>
    <xf numFmtId="0" fontId="8" fillId="7" borderId="9" xfId="0" applyFont="1" applyFill="1" applyBorder="1" applyAlignment="1" applyProtection="1">
      <alignment horizontal="left" vertical="center" wrapText="1"/>
      <protection hidden="1"/>
    </xf>
    <xf numFmtId="0" fontId="8" fillId="7" borderId="10" xfId="0" applyFont="1" applyFill="1" applyBorder="1" applyAlignment="1" applyProtection="1">
      <alignment horizontal="left" vertical="center" wrapText="1"/>
      <protection hidden="1"/>
    </xf>
    <xf numFmtId="0" fontId="8" fillId="7" borderId="12" xfId="0" applyFont="1" applyFill="1" applyBorder="1" applyAlignment="1" applyProtection="1">
      <alignment horizontal="left" vertical="center" wrapText="1"/>
      <protection hidden="1"/>
    </xf>
    <xf numFmtId="0" fontId="8" fillId="7" borderId="0" xfId="0" applyFont="1" applyFill="1" applyBorder="1" applyAlignment="1" applyProtection="1">
      <alignment horizontal="left" vertical="center" wrapText="1"/>
      <protection hidden="1"/>
    </xf>
    <xf numFmtId="0" fontId="8" fillId="7" borderId="13" xfId="0" applyFont="1" applyFill="1" applyBorder="1" applyAlignment="1" applyProtection="1">
      <alignment horizontal="left" vertical="center" wrapText="1"/>
      <protection hidden="1"/>
    </xf>
    <xf numFmtId="0" fontId="8" fillId="7" borderId="14" xfId="0" applyFont="1" applyFill="1" applyBorder="1" applyAlignment="1" applyProtection="1">
      <alignment horizontal="left" vertical="center" wrapText="1"/>
      <protection hidden="1"/>
    </xf>
    <xf numFmtId="0" fontId="8" fillId="7" borderId="15" xfId="0" applyFont="1" applyFill="1" applyBorder="1" applyAlignment="1" applyProtection="1">
      <alignment horizontal="left" vertical="center" wrapText="1"/>
      <protection hidden="1"/>
    </xf>
    <xf numFmtId="0" fontId="8" fillId="7" borderId="16" xfId="0" applyFont="1" applyFill="1" applyBorder="1" applyAlignment="1" applyProtection="1">
      <alignment horizontal="left" vertical="center" wrapText="1"/>
      <protection hidden="1"/>
    </xf>
    <xf numFmtId="0" fontId="14" fillId="0" borderId="0" xfId="0" applyFont="1" applyAlignment="1" applyProtection="1">
      <alignment horizontal="center" vertical="center" wrapText="1"/>
      <protection hidden="1"/>
    </xf>
    <xf numFmtId="0" fontId="9" fillId="0" borderId="11" xfId="0" applyFont="1" applyBorder="1" applyAlignment="1" applyProtection="1">
      <alignment horizontal="right" wrapText="1"/>
      <protection hidden="1"/>
    </xf>
    <xf numFmtId="2" fontId="12" fillId="0" borderId="0" xfId="0" applyNumberFormat="1" applyFont="1" applyAlignment="1" applyProtection="1">
      <alignment horizontal="left" vertical="top" wrapText="1"/>
      <protection hidden="1"/>
    </xf>
    <xf numFmtId="2" fontId="0" fillId="0" borderId="0" xfId="0" applyNumberFormat="1" applyFont="1" applyAlignment="1" applyProtection="1">
      <alignment horizontal="left" vertical="top" wrapText="1"/>
      <protection hidden="1"/>
    </xf>
    <xf numFmtId="2" fontId="0" fillId="0" borderId="3" xfId="0" applyNumberFormat="1" applyFont="1" applyBorder="1" applyAlignment="1" applyProtection="1">
      <alignment horizontal="center" wrapText="1"/>
      <protection hidden="1"/>
    </xf>
    <xf numFmtId="2" fontId="0" fillId="0" borderId="5" xfId="0" applyNumberFormat="1" applyFont="1" applyBorder="1" applyAlignment="1" applyProtection="1">
      <alignment horizontal="center" wrapText="1"/>
      <protection hidden="1"/>
    </xf>
    <xf numFmtId="2" fontId="7" fillId="7" borderId="0" xfId="0" applyNumberFormat="1" applyFont="1" applyFill="1" applyBorder="1" applyAlignment="1" applyProtection="1">
      <alignment horizontal="left" vertical="center" wrapText="1"/>
      <protection hidden="1"/>
    </xf>
    <xf numFmtId="2" fontId="5" fillId="0" borderId="0" xfId="0" applyNumberFormat="1" applyFont="1" applyAlignment="1" applyProtection="1">
      <alignment horizontal="left" vertical="top" wrapText="1"/>
      <protection hidden="1"/>
    </xf>
    <xf numFmtId="2" fontId="8" fillId="7" borderId="8" xfId="0" applyNumberFormat="1" applyFont="1" applyFill="1" applyBorder="1" applyAlignment="1" applyProtection="1">
      <alignment horizontal="left" vertical="center" wrapText="1"/>
      <protection hidden="1"/>
    </xf>
    <xf numFmtId="2" fontId="8" fillId="7" borderId="9" xfId="0" applyNumberFormat="1" applyFont="1" applyFill="1" applyBorder="1" applyAlignment="1" applyProtection="1">
      <alignment horizontal="left" vertical="center" wrapText="1"/>
      <protection hidden="1"/>
    </xf>
    <xf numFmtId="2" fontId="8" fillId="7" borderId="10" xfId="0" applyNumberFormat="1" applyFont="1" applyFill="1" applyBorder="1" applyAlignment="1" applyProtection="1">
      <alignment horizontal="left" vertical="center" wrapText="1"/>
      <protection hidden="1"/>
    </xf>
    <xf numFmtId="2" fontId="8" fillId="7" borderId="12" xfId="0" applyNumberFormat="1" applyFont="1" applyFill="1" applyBorder="1" applyAlignment="1" applyProtection="1">
      <alignment horizontal="left" vertical="center" wrapText="1"/>
      <protection hidden="1"/>
    </xf>
    <xf numFmtId="2" fontId="8" fillId="7" borderId="0" xfId="0" applyNumberFormat="1" applyFont="1" applyFill="1" applyBorder="1" applyAlignment="1" applyProtection="1">
      <alignment horizontal="left" vertical="center" wrapText="1"/>
      <protection hidden="1"/>
    </xf>
    <xf numFmtId="2" fontId="8" fillId="7" borderId="13" xfId="0" applyNumberFormat="1" applyFont="1" applyFill="1" applyBorder="1" applyAlignment="1" applyProtection="1">
      <alignment horizontal="left" vertical="center" wrapText="1"/>
      <protection hidden="1"/>
    </xf>
    <xf numFmtId="2" fontId="8" fillId="7" borderId="14" xfId="0" applyNumberFormat="1" applyFont="1" applyFill="1" applyBorder="1" applyAlignment="1" applyProtection="1">
      <alignment horizontal="left" vertical="center" wrapText="1"/>
      <protection hidden="1"/>
    </xf>
    <xf numFmtId="2" fontId="8" fillId="7" borderId="15" xfId="0" applyNumberFormat="1" applyFont="1" applyFill="1" applyBorder="1" applyAlignment="1" applyProtection="1">
      <alignment horizontal="left" vertical="center" wrapText="1"/>
      <protection hidden="1"/>
    </xf>
    <xf numFmtId="2" fontId="8" fillId="7" borderId="16" xfId="0" applyNumberFormat="1" applyFont="1" applyFill="1" applyBorder="1" applyAlignment="1" applyProtection="1">
      <alignment horizontal="left" vertical="center" wrapText="1"/>
      <protection hidden="1"/>
    </xf>
    <xf numFmtId="2" fontId="9" fillId="0" borderId="11" xfId="0" applyNumberFormat="1" applyFont="1" applyBorder="1" applyAlignment="1" applyProtection="1">
      <alignment horizontal="right" wrapText="1"/>
      <protection hidden="1"/>
    </xf>
    <xf numFmtId="2" fontId="3" fillId="8" borderId="0" xfId="0" applyNumberFormat="1" applyFont="1" applyFill="1" applyAlignment="1" applyProtection="1">
      <alignment horizontal="left" vertical="top"/>
      <protection hidden="1"/>
    </xf>
    <xf numFmtId="2" fontId="14" fillId="0" borderId="0" xfId="0" applyNumberFormat="1" applyFont="1" applyAlignment="1" applyProtection="1">
      <alignment horizontal="center" vertical="center" wrapText="1"/>
      <protection hidden="1"/>
    </xf>
    <xf numFmtId="0" fontId="1" fillId="10" borderId="5" xfId="0" applyFont="1" applyFill="1" applyBorder="1" applyAlignment="1" applyProtection="1">
      <alignment horizontal="center" vertical="center"/>
      <protection hidden="1"/>
    </xf>
    <xf numFmtId="0" fontId="1" fillId="5" borderId="3" xfId="0" applyFont="1" applyFill="1" applyBorder="1" applyAlignment="1" applyProtection="1">
      <alignment horizontal="center" vertical="center"/>
      <protection hidden="1"/>
    </xf>
    <xf numFmtId="0" fontId="1" fillId="5" borderId="5" xfId="0" applyFont="1" applyFill="1" applyBorder="1" applyAlignment="1" applyProtection="1">
      <alignment horizontal="center" vertical="center"/>
      <protection hidden="1"/>
    </xf>
    <xf numFmtId="0" fontId="1" fillId="6" borderId="3" xfId="0" applyFont="1" applyFill="1" applyBorder="1" applyAlignment="1" applyProtection="1">
      <alignment horizontal="center" vertical="center"/>
      <protection hidden="1"/>
    </xf>
    <xf numFmtId="2" fontId="0" fillId="0" borderId="1" xfId="0" applyNumberFormat="1" applyBorder="1" applyAlignment="1">
      <alignment horizontal="center"/>
    </xf>
    <xf numFmtId="2" fontId="0" fillId="0" borderId="3" xfId="0" applyNumberFormat="1" applyBorder="1" applyAlignment="1">
      <alignment horizontal="left"/>
    </xf>
    <xf numFmtId="2" fontId="0" fillId="0" borderId="5" xfId="0" applyNumberFormat="1" applyBorder="1" applyAlignment="1">
      <alignment horizontal="left"/>
    </xf>
  </cellXfs>
  <cellStyles count="10">
    <cellStyle name="Prozent" xfId="4" builtinId="5"/>
    <cellStyle name="Prozent 2" xfId="5"/>
    <cellStyle name="Prozent 2 2" xfId="6"/>
    <cellStyle name="Standard" xfId="0" builtinId="0"/>
    <cellStyle name="Standard 2" xfId="1"/>
    <cellStyle name="Standard 2 2" xfId="7"/>
    <cellStyle name="Standard 2 2 2" xfId="8"/>
    <cellStyle name="Standard 2 2 3" xfId="9"/>
    <cellStyle name="Standard 3" xfId="2"/>
    <cellStyle name="Standard 3 2" xfId="3"/>
  </cellStyles>
  <dxfs count="17">
    <dxf>
      <fill>
        <patternFill>
          <bgColor rgb="FFFFC000"/>
        </patternFill>
      </fill>
    </dxf>
    <dxf>
      <fill>
        <patternFill>
          <bgColor rgb="FF00B050"/>
        </patternFill>
      </fill>
    </dxf>
    <dxf>
      <fill>
        <patternFill>
          <bgColor rgb="FFFF3300"/>
        </patternFill>
      </fill>
    </dxf>
    <dxf>
      <fill>
        <patternFill>
          <bgColor rgb="FFFFC000"/>
        </patternFill>
      </fill>
    </dxf>
    <dxf>
      <fill>
        <patternFill>
          <bgColor rgb="FF00B050"/>
        </patternFill>
      </fill>
    </dxf>
    <dxf>
      <fill>
        <patternFill>
          <bgColor rgb="FFFF3300"/>
        </patternFill>
      </fill>
    </dxf>
    <dxf>
      <fill>
        <patternFill>
          <bgColor rgb="FFFFC000"/>
        </patternFill>
      </fill>
    </dxf>
    <dxf>
      <fill>
        <patternFill>
          <bgColor rgb="FF00B050"/>
        </patternFill>
      </fill>
    </dxf>
    <dxf>
      <fill>
        <patternFill>
          <bgColor rgb="FFFF3300"/>
        </patternFill>
      </fill>
    </dxf>
    <dxf>
      <fill>
        <patternFill>
          <bgColor rgb="FFFFC000"/>
        </patternFill>
      </fill>
    </dxf>
    <dxf>
      <fill>
        <patternFill>
          <bgColor rgb="FF00B050"/>
        </patternFill>
      </fill>
    </dxf>
    <dxf>
      <fill>
        <patternFill>
          <bgColor rgb="FFFF3300"/>
        </patternFill>
      </fill>
    </dxf>
    <dxf>
      <fill>
        <patternFill>
          <bgColor rgb="FFFFFF00"/>
        </patternFill>
      </fill>
    </dxf>
    <dxf>
      <fill>
        <patternFill>
          <bgColor rgb="FFFFFF00"/>
        </patternFill>
      </fill>
    </dxf>
    <dxf>
      <fill>
        <patternFill>
          <bgColor rgb="FFFFC000"/>
        </patternFill>
      </fill>
    </dxf>
    <dxf>
      <fill>
        <patternFill>
          <bgColor rgb="FF00B050"/>
        </patternFill>
      </fill>
    </dxf>
    <dxf>
      <fill>
        <patternFill>
          <bgColor rgb="FFFF3300"/>
        </patternFill>
      </fill>
    </dxf>
  </dxfs>
  <tableStyles count="0" defaultTableStyle="TableStyleMedium2" defaultPivotStyle="PivotStyleLight16"/>
  <colors>
    <mruColors>
      <color rgb="FF00B050"/>
      <color rgb="FFFF3300"/>
      <color rgb="FF008000"/>
      <color rgb="FFFDAB0C"/>
      <color rgb="FFFFCC99"/>
      <color rgb="FF92D050"/>
      <color rgb="FF009900"/>
      <color rgb="FFCCFFCC"/>
      <color rgb="FFFFFF99"/>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095785440613026E-2"/>
          <c:y val="0.12894047619047619"/>
          <c:w val="0.90944236909323117"/>
          <c:h val="0.5245173313975402"/>
        </c:manualLayout>
      </c:layout>
      <c:barChart>
        <c:barDir val="col"/>
        <c:grouping val="clustered"/>
        <c:varyColors val="0"/>
        <c:ser>
          <c:idx val="0"/>
          <c:order val="0"/>
          <c:spPr>
            <a:solidFill>
              <a:srgbClr val="008000"/>
            </a:solidFill>
            <a:ln>
              <a:solidFill>
                <a:schemeClr val="tx1"/>
              </a:solidFill>
            </a:ln>
          </c:spPr>
          <c:invertIfNegative val="0"/>
          <c:dPt>
            <c:idx val="0"/>
            <c:invertIfNegative val="0"/>
            <c:bubble3D val="0"/>
            <c:spPr>
              <a:solidFill>
                <a:srgbClr val="FDAB0C"/>
              </a:solidFill>
              <a:ln>
                <a:solidFill>
                  <a:schemeClr val="tx1"/>
                </a:solidFill>
              </a:ln>
            </c:spPr>
            <c:extLst>
              <c:ext xmlns:c16="http://schemas.microsoft.com/office/drawing/2014/chart" uri="{C3380CC4-5D6E-409C-BE32-E72D297353CC}">
                <c16:uniqueId val="{00000001-1913-4201-950B-75781F118782}"/>
              </c:ext>
            </c:extLst>
          </c:dPt>
          <c:dPt>
            <c:idx val="1"/>
            <c:invertIfNegative val="0"/>
            <c:bubble3D val="0"/>
            <c:spPr>
              <a:solidFill>
                <a:srgbClr val="FDAB0C"/>
              </a:solidFill>
              <a:ln>
                <a:solidFill>
                  <a:schemeClr val="tx1"/>
                </a:solidFill>
              </a:ln>
            </c:spPr>
            <c:extLst>
              <c:ext xmlns:c16="http://schemas.microsoft.com/office/drawing/2014/chart" uri="{C3380CC4-5D6E-409C-BE32-E72D297353CC}">
                <c16:uniqueId val="{0000000A-7382-4F8B-8B20-11081FA44C61}"/>
              </c:ext>
            </c:extLst>
          </c:dPt>
          <c:dPt>
            <c:idx val="2"/>
            <c:invertIfNegative val="0"/>
            <c:bubble3D val="0"/>
            <c:extLst>
              <c:ext xmlns:c16="http://schemas.microsoft.com/office/drawing/2014/chart" uri="{C3380CC4-5D6E-409C-BE32-E72D297353CC}">
                <c16:uniqueId val="{00000003-1913-4201-950B-75781F118782}"/>
              </c:ext>
            </c:extLst>
          </c:dPt>
          <c:dPt>
            <c:idx val="4"/>
            <c:invertIfNegative val="0"/>
            <c:bubble3D val="0"/>
            <c:extLst>
              <c:ext xmlns:c16="http://schemas.microsoft.com/office/drawing/2014/chart" uri="{C3380CC4-5D6E-409C-BE32-E72D297353CC}">
                <c16:uniqueId val="{00000004-1913-4201-950B-75781F118782}"/>
              </c:ext>
            </c:extLst>
          </c:dPt>
          <c:dPt>
            <c:idx val="5"/>
            <c:invertIfNegative val="0"/>
            <c:bubble3D val="0"/>
            <c:spPr>
              <a:solidFill>
                <a:srgbClr val="FF3300"/>
              </a:solidFill>
              <a:ln>
                <a:solidFill>
                  <a:schemeClr val="tx1"/>
                </a:solidFill>
              </a:ln>
            </c:spPr>
            <c:extLst>
              <c:ext xmlns:c16="http://schemas.microsoft.com/office/drawing/2014/chart" uri="{C3380CC4-5D6E-409C-BE32-E72D297353CC}">
                <c16:uniqueId val="{00000005-1913-4201-950B-75781F118782}"/>
              </c:ext>
            </c:extLst>
          </c:dPt>
          <c:dPt>
            <c:idx val="6"/>
            <c:invertIfNegative val="0"/>
            <c:bubble3D val="0"/>
            <c:extLst>
              <c:ext xmlns:c16="http://schemas.microsoft.com/office/drawing/2014/chart" uri="{C3380CC4-5D6E-409C-BE32-E72D297353CC}">
                <c16:uniqueId val="{00000007-1913-4201-950B-75781F118782}"/>
              </c:ext>
            </c:extLst>
          </c:dPt>
          <c:dPt>
            <c:idx val="7"/>
            <c:invertIfNegative val="0"/>
            <c:bubble3D val="0"/>
            <c:extLst>
              <c:ext xmlns:c16="http://schemas.microsoft.com/office/drawing/2014/chart" uri="{C3380CC4-5D6E-409C-BE32-E72D297353CC}">
                <c16:uniqueId val="{00000008-1913-4201-950B-75781F118782}"/>
              </c:ext>
            </c:extLst>
          </c:dPt>
          <c:dPt>
            <c:idx val="10"/>
            <c:invertIfNegative val="0"/>
            <c:bubble3D val="0"/>
            <c:extLst>
              <c:ext xmlns:c16="http://schemas.microsoft.com/office/drawing/2014/chart" uri="{C3380CC4-5D6E-409C-BE32-E72D297353CC}">
                <c16:uniqueId val="{00000009-1913-4201-950B-75781F118782}"/>
              </c:ext>
            </c:extLst>
          </c:dPt>
          <c:dLbls>
            <c:spPr>
              <a:noFill/>
              <a:ln>
                <a:noFill/>
              </a:ln>
              <a:effectLst/>
            </c:spPr>
            <c:txPr>
              <a:bodyPr rot="0" vert="horz"/>
              <a:lstStyle/>
              <a:p>
                <a:pPr>
                  <a:defRPr sz="800">
                    <a:effectLst>
                      <a:glow rad="127000">
                        <a:sysClr val="window" lastClr="FFFFFF"/>
                      </a:glow>
                    </a:effectLst>
                    <a:latin typeface="+mn-lt"/>
                    <a:cs typeface="Arial" panose="020B0604020202020204" pitchFamily="34" charset="0"/>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K_Dat!$C$17:$H$19</c:f>
              <c:multiLvlStrCache>
                <c:ptCount val="6"/>
                <c:lvl>
                  <c:pt idx="0">
                    <c:v>Zuordnung :
Richtig/Falsch</c:v>
                  </c:pt>
                  <c:pt idx="1">
                    <c:v>Zuordnung:
Aufgaben Familie</c:v>
                  </c:pt>
                  <c:pt idx="2">
                    <c:v>multiple choice:
Schulalltag</c:v>
                  </c:pt>
                  <c:pt idx="3">
                    <c:v>Ergänzung:
Begrüßung</c:v>
                  </c:pt>
                  <c:pt idx="4">
                    <c:v>Ergänzung:
Reihenfolge</c:v>
                  </c:pt>
                  <c:pt idx="5">
                    <c:v>multiple choice:
Wort-
bedeutung</c:v>
                  </c:pt>
                </c:lvl>
                <c:lvl>
                  <c:pt idx="0">
                    <c:v>1</c:v>
                  </c:pt>
                  <c:pt idx="1">
                    <c:v>2</c:v>
                  </c:pt>
                  <c:pt idx="2">
                    <c:v>3</c:v>
                  </c:pt>
                  <c:pt idx="3">
                    <c:v>4</c:v>
                  </c:pt>
                  <c:pt idx="4">
                    <c:v>5</c:v>
                  </c:pt>
                  <c:pt idx="5">
                    <c:v>6</c:v>
                  </c:pt>
                </c:lvl>
                <c:lvl>
                  <c:pt idx="0">
                    <c:v>Zuhören</c:v>
                  </c:pt>
                </c:lvl>
              </c:multiLvlStrCache>
            </c:multiLvlStrRef>
          </c:cat>
          <c:val>
            <c:numRef>
              <c:f>K_Dat!$C$23:$H$23</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A-1913-4201-950B-75781F118782}"/>
            </c:ext>
          </c:extLst>
        </c:ser>
        <c:dLbls>
          <c:showLegendKey val="0"/>
          <c:showVal val="0"/>
          <c:showCatName val="0"/>
          <c:showSerName val="0"/>
          <c:showPercent val="0"/>
          <c:showBubbleSize val="0"/>
        </c:dLbls>
        <c:gapWidth val="160"/>
        <c:axId val="155220224"/>
        <c:axId val="166072704"/>
      </c:barChart>
      <c:catAx>
        <c:axId val="155220224"/>
        <c:scaling>
          <c:orientation val="minMax"/>
        </c:scaling>
        <c:delete val="0"/>
        <c:axPos val="b"/>
        <c:numFmt formatCode="General" sourceLinked="0"/>
        <c:majorTickMark val="out"/>
        <c:minorTickMark val="none"/>
        <c:tickLblPos val="nextTo"/>
        <c:spPr>
          <a:ln>
            <a:solidFill>
              <a:schemeClr val="tx1"/>
            </a:solidFill>
          </a:ln>
        </c:spPr>
        <c:txPr>
          <a:bodyPr rot="0" vert="horz"/>
          <a:lstStyle/>
          <a:p>
            <a:pPr>
              <a:defRPr sz="700">
                <a:latin typeface="+mn-lt"/>
              </a:defRPr>
            </a:pPr>
            <a:endParaRPr lang="de-DE"/>
          </a:p>
        </c:txPr>
        <c:crossAx val="166072704"/>
        <c:crosses val="autoZero"/>
        <c:auto val="1"/>
        <c:lblAlgn val="ctr"/>
        <c:lblOffset val="100"/>
        <c:noMultiLvlLbl val="0"/>
      </c:catAx>
      <c:valAx>
        <c:axId val="166072704"/>
        <c:scaling>
          <c:orientation val="minMax"/>
          <c:max val="1"/>
          <c:min val="0"/>
        </c:scaling>
        <c:delete val="0"/>
        <c:axPos val="l"/>
        <c:majorGridlines/>
        <c:minorGridlines/>
        <c:title>
          <c:tx>
            <c:rich>
              <a:bodyPr rot="-5400000" vert="horz"/>
              <a:lstStyle/>
              <a:p>
                <a:pPr>
                  <a:defRPr sz="900"/>
                </a:pPr>
                <a:r>
                  <a:rPr lang="en-US" sz="900"/>
                  <a:t>Erfüllungsprozentsätze</a:t>
                </a:r>
              </a:p>
            </c:rich>
          </c:tx>
          <c:layout>
            <c:manualLayout>
              <c:xMode val="edge"/>
              <c:yMode val="edge"/>
              <c:x val="1.6314236111111115E-3"/>
              <c:y val="0.20951507936507938"/>
            </c:manualLayout>
          </c:layout>
          <c:overlay val="0"/>
        </c:title>
        <c:numFmt formatCode="0%" sourceLinked="1"/>
        <c:majorTickMark val="out"/>
        <c:minorTickMark val="none"/>
        <c:tickLblPos val="nextTo"/>
        <c:spPr>
          <a:ln>
            <a:solidFill>
              <a:schemeClr val="tx1"/>
            </a:solidFill>
          </a:ln>
        </c:spPr>
        <c:txPr>
          <a:bodyPr/>
          <a:lstStyle/>
          <a:p>
            <a:pPr>
              <a:defRPr sz="800">
                <a:latin typeface="+mn-lt"/>
                <a:cs typeface="Arial" panose="020B0604020202020204" pitchFamily="34" charset="0"/>
              </a:defRPr>
            </a:pPr>
            <a:endParaRPr lang="de-DE"/>
          </a:p>
        </c:txPr>
        <c:crossAx val="155220224"/>
        <c:crosses val="autoZero"/>
        <c:crossBetween val="between"/>
        <c:majorUnit val="0.2"/>
        <c:minorUnit val="0.1"/>
      </c:valAx>
      <c:spPr>
        <a:noFill/>
        <a:ln>
          <a:solidFill>
            <a:schemeClr val="tx1"/>
          </a:solidFill>
        </a:ln>
      </c:spPr>
    </c:plotArea>
    <c:plotVisOnly val="1"/>
    <c:dispBlanksAs val="gap"/>
    <c:showDLblsOverMax val="0"/>
  </c:chart>
  <c:spPr>
    <a:noFill/>
  </c:spPr>
  <c:printSettings>
    <c:headerFooter/>
    <c:pageMargins b="0.39370078740157483" l="0.70866141732283472" r="0.70866141732283472" t="0.47244094488188981" header="0.31496062992125984" footer="0.31496062992125984"/>
    <c:pageSetup paperSize="9" orientation="portrait"/>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945881226053638E-2"/>
          <c:y val="0.14638531746031747"/>
          <c:w val="0.90556481481481477"/>
          <c:h val="0.55291088249658304"/>
        </c:manualLayout>
      </c:layout>
      <c:barChart>
        <c:barDir val="col"/>
        <c:grouping val="clustered"/>
        <c:varyColors val="0"/>
        <c:ser>
          <c:idx val="0"/>
          <c:order val="0"/>
          <c:spPr>
            <a:solidFill>
              <a:srgbClr val="008000"/>
            </a:solidFill>
            <a:ln>
              <a:solidFill>
                <a:schemeClr val="tx1"/>
              </a:solidFill>
            </a:ln>
          </c:spPr>
          <c:invertIfNegative val="0"/>
          <c:dPt>
            <c:idx val="0"/>
            <c:invertIfNegative val="0"/>
            <c:bubble3D val="0"/>
            <c:extLst>
              <c:ext xmlns:c16="http://schemas.microsoft.com/office/drawing/2014/chart" uri="{C3380CC4-5D6E-409C-BE32-E72D297353CC}">
                <c16:uniqueId val="{00000000-2CBD-4D3F-A914-05B163689B4E}"/>
              </c:ext>
            </c:extLst>
          </c:dPt>
          <c:dPt>
            <c:idx val="1"/>
            <c:invertIfNegative val="0"/>
            <c:bubble3D val="0"/>
            <c:extLst>
              <c:ext xmlns:c16="http://schemas.microsoft.com/office/drawing/2014/chart" uri="{C3380CC4-5D6E-409C-BE32-E72D297353CC}">
                <c16:uniqueId val="{00000001-2CBD-4D3F-A914-05B163689B4E}"/>
              </c:ext>
            </c:extLst>
          </c:dPt>
          <c:dPt>
            <c:idx val="2"/>
            <c:invertIfNegative val="0"/>
            <c:bubble3D val="0"/>
            <c:extLst>
              <c:ext xmlns:c16="http://schemas.microsoft.com/office/drawing/2014/chart" uri="{C3380CC4-5D6E-409C-BE32-E72D297353CC}">
                <c16:uniqueId val="{00000002-2CBD-4D3F-A914-05B163689B4E}"/>
              </c:ext>
            </c:extLst>
          </c:dPt>
          <c:dPt>
            <c:idx val="3"/>
            <c:invertIfNegative val="0"/>
            <c:bubble3D val="0"/>
            <c:spPr>
              <a:solidFill>
                <a:srgbClr val="FF3300"/>
              </a:solidFill>
              <a:ln>
                <a:solidFill>
                  <a:schemeClr val="tx1"/>
                </a:solidFill>
              </a:ln>
            </c:spPr>
            <c:extLst>
              <c:ext xmlns:c16="http://schemas.microsoft.com/office/drawing/2014/chart" uri="{C3380CC4-5D6E-409C-BE32-E72D297353CC}">
                <c16:uniqueId val="{00000004-2CBD-4D3F-A914-05B163689B4E}"/>
              </c:ext>
            </c:extLst>
          </c:dPt>
          <c:dPt>
            <c:idx val="4"/>
            <c:invertIfNegative val="0"/>
            <c:bubble3D val="0"/>
            <c:spPr>
              <a:solidFill>
                <a:srgbClr val="FF3300"/>
              </a:solidFill>
              <a:ln>
                <a:solidFill>
                  <a:schemeClr val="tx1"/>
                </a:solidFill>
              </a:ln>
            </c:spPr>
            <c:extLst>
              <c:ext xmlns:c16="http://schemas.microsoft.com/office/drawing/2014/chart" uri="{C3380CC4-5D6E-409C-BE32-E72D297353CC}">
                <c16:uniqueId val="{00000006-2CBD-4D3F-A914-05B163689B4E}"/>
              </c:ext>
            </c:extLst>
          </c:dPt>
          <c:dPt>
            <c:idx val="5"/>
            <c:invertIfNegative val="0"/>
            <c:bubble3D val="0"/>
            <c:extLst>
              <c:ext xmlns:c16="http://schemas.microsoft.com/office/drawing/2014/chart" uri="{C3380CC4-5D6E-409C-BE32-E72D297353CC}">
                <c16:uniqueId val="{00000007-2CBD-4D3F-A914-05B163689B4E}"/>
              </c:ext>
            </c:extLst>
          </c:dPt>
          <c:dPt>
            <c:idx val="8"/>
            <c:invertIfNegative val="0"/>
            <c:bubble3D val="0"/>
            <c:extLst>
              <c:ext xmlns:c16="http://schemas.microsoft.com/office/drawing/2014/chart" uri="{C3380CC4-5D6E-409C-BE32-E72D297353CC}">
                <c16:uniqueId val="{00000008-2CBD-4D3F-A914-05B163689B4E}"/>
              </c:ext>
            </c:extLst>
          </c:dPt>
          <c:dPt>
            <c:idx val="10"/>
            <c:invertIfNegative val="0"/>
            <c:bubble3D val="0"/>
            <c:extLst>
              <c:ext xmlns:c16="http://schemas.microsoft.com/office/drawing/2014/chart" uri="{C3380CC4-5D6E-409C-BE32-E72D297353CC}">
                <c16:uniqueId val="{00000009-2CBD-4D3F-A914-05B163689B4E}"/>
              </c:ext>
            </c:extLst>
          </c:dPt>
          <c:dLbls>
            <c:spPr>
              <a:noFill/>
              <a:ln>
                <a:noFill/>
              </a:ln>
              <a:effectLst/>
            </c:spPr>
            <c:txPr>
              <a:bodyPr rot="0" vert="horz"/>
              <a:lstStyle/>
              <a:p>
                <a:pPr>
                  <a:defRPr sz="800">
                    <a:effectLst>
                      <a:glow rad="127000">
                        <a:sysClr val="window" lastClr="FFFFFF"/>
                      </a:glow>
                    </a:effectLst>
                    <a:latin typeface="+mn-lt"/>
                    <a:cs typeface="Arial" panose="020B0604020202020204" pitchFamily="34" charset="0"/>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S_Dat!$N$17:$V$19</c:f>
              <c:multiLvlStrCache>
                <c:ptCount val="9"/>
                <c:lvl>
                  <c:pt idx="0">
                    <c:v>Ergänzung:
Mann</c:v>
                  </c:pt>
                  <c:pt idx="1">
                    <c:v>Ergänzung:
Schuss</c:v>
                  </c:pt>
                  <c:pt idx="2">
                    <c:v>Ergänzung:
flink</c:v>
                  </c:pt>
                  <c:pt idx="3">
                    <c:v>Begründung:
Berg</c:v>
                  </c:pt>
                  <c:pt idx="4">
                    <c:v>Begründung:
Träume</c:v>
                  </c:pt>
                  <c:pt idx="5">
                    <c:v>Zuordnung:
Satzglieder </c:v>
                  </c:pt>
                  <c:pt idx="6">
                    <c:v>Zuordnung:
Satzglieder</c:v>
                  </c:pt>
                  <c:pt idx="7">
                    <c:v>Ergänzung:
Artikel </c:v>
                  </c:pt>
                  <c:pt idx="8">
                    <c:v>Ergänzung:
Artikel </c:v>
                  </c:pt>
                </c:lvl>
                <c:lvl>
                  <c:pt idx="0">
                    <c:v>1a</c:v>
                  </c:pt>
                  <c:pt idx="1">
                    <c:v>1b</c:v>
                  </c:pt>
                  <c:pt idx="2">
                    <c:v>1c</c:v>
                  </c:pt>
                  <c:pt idx="3">
                    <c:v>2a</c:v>
                  </c:pt>
                  <c:pt idx="4">
                    <c:v>2b</c:v>
                  </c:pt>
                  <c:pt idx="5">
                    <c:v>3a</c:v>
                  </c:pt>
                  <c:pt idx="6">
                    <c:v>3b</c:v>
                  </c:pt>
                  <c:pt idx="7">
                    <c:v>4a</c:v>
                  </c:pt>
                  <c:pt idx="8">
                    <c:v>4b</c:v>
                  </c:pt>
                </c:lvl>
                <c:lvl>
                  <c:pt idx="0">
                    <c:v>Sprache / Rechtschreibung</c:v>
                  </c:pt>
                </c:lvl>
              </c:multiLvlStrCache>
            </c:multiLvlStrRef>
          </c:cat>
          <c:val>
            <c:numRef>
              <c:f>S_Dat!$N$23:$V$23</c:f>
              <c:numCache>
                <c:formatCode>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A-2CBD-4D3F-A914-05B163689B4E}"/>
            </c:ext>
          </c:extLst>
        </c:ser>
        <c:dLbls>
          <c:showLegendKey val="0"/>
          <c:showVal val="0"/>
          <c:showCatName val="0"/>
          <c:showSerName val="0"/>
          <c:showPercent val="0"/>
          <c:showBubbleSize val="0"/>
        </c:dLbls>
        <c:gapWidth val="75"/>
        <c:axId val="36872576"/>
        <c:axId val="36874112"/>
      </c:barChart>
      <c:catAx>
        <c:axId val="36872576"/>
        <c:scaling>
          <c:orientation val="minMax"/>
        </c:scaling>
        <c:delete val="0"/>
        <c:axPos val="b"/>
        <c:numFmt formatCode="General" sourceLinked="0"/>
        <c:majorTickMark val="out"/>
        <c:minorTickMark val="none"/>
        <c:tickLblPos val="nextTo"/>
        <c:txPr>
          <a:bodyPr/>
          <a:lstStyle/>
          <a:p>
            <a:pPr>
              <a:defRPr sz="700">
                <a:latin typeface="+mn-lt"/>
              </a:defRPr>
            </a:pPr>
            <a:endParaRPr lang="de-DE"/>
          </a:p>
        </c:txPr>
        <c:crossAx val="36874112"/>
        <c:crosses val="autoZero"/>
        <c:auto val="1"/>
        <c:lblAlgn val="ctr"/>
        <c:lblOffset val="100"/>
        <c:noMultiLvlLbl val="0"/>
      </c:catAx>
      <c:valAx>
        <c:axId val="36874112"/>
        <c:scaling>
          <c:orientation val="minMax"/>
          <c:max val="1"/>
          <c:min val="0"/>
        </c:scaling>
        <c:delete val="0"/>
        <c:axPos val="l"/>
        <c:majorGridlines>
          <c:spPr>
            <a:ln>
              <a:solidFill>
                <a:schemeClr val="tx1"/>
              </a:solidFill>
            </a:ln>
          </c:spPr>
        </c:majorGridlines>
        <c:minorGridlines/>
        <c:title>
          <c:tx>
            <c:rich>
              <a:bodyPr rot="-5400000" vert="horz"/>
              <a:lstStyle/>
              <a:p>
                <a:pPr>
                  <a:defRPr sz="900"/>
                </a:pPr>
                <a:r>
                  <a:rPr lang="en-US" sz="900"/>
                  <a:t>Erfüllungsprozentsätze</a:t>
                </a:r>
              </a:p>
            </c:rich>
          </c:tx>
          <c:layout>
            <c:manualLayout>
              <c:xMode val="edge"/>
              <c:yMode val="edge"/>
              <c:x val="1.6314236111111115E-3"/>
              <c:y val="0.16439444444444443"/>
            </c:manualLayout>
          </c:layout>
          <c:overlay val="0"/>
        </c:title>
        <c:numFmt formatCode="0%" sourceLinked="1"/>
        <c:majorTickMark val="out"/>
        <c:minorTickMark val="none"/>
        <c:tickLblPos val="nextTo"/>
        <c:txPr>
          <a:bodyPr/>
          <a:lstStyle/>
          <a:p>
            <a:pPr>
              <a:defRPr sz="800">
                <a:latin typeface="+mn-lt"/>
                <a:cs typeface="Arial" panose="020B0604020202020204" pitchFamily="34" charset="0"/>
              </a:defRPr>
            </a:pPr>
            <a:endParaRPr lang="de-DE"/>
          </a:p>
        </c:txPr>
        <c:crossAx val="36872576"/>
        <c:crosses val="autoZero"/>
        <c:crossBetween val="between"/>
        <c:majorUnit val="0.2"/>
        <c:minorUnit val="0.1"/>
      </c:valAx>
      <c:spPr>
        <a:noFill/>
        <a:ln>
          <a:solidFill>
            <a:schemeClr val="tx1"/>
          </a:solidFill>
        </a:ln>
      </c:spPr>
    </c:plotArea>
    <c:plotVisOnly val="1"/>
    <c:dispBlanksAs val="gap"/>
    <c:showDLblsOverMax val="0"/>
  </c:chart>
  <c:spPr>
    <a:noFill/>
  </c:spPr>
  <c:printSettings>
    <c:headerFooter/>
    <c:pageMargins b="0.75" l="0.7" r="0.7" t="0.75" header="0.3" footer="0.3"/>
    <c:pageSetup paperSize="9"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945881226053638E-2"/>
          <c:y val="0.14638531746031747"/>
          <c:w val="0.90556481481481477"/>
          <c:h val="0.55291088249658304"/>
        </c:manualLayout>
      </c:layout>
      <c:barChart>
        <c:barDir val="col"/>
        <c:grouping val="clustered"/>
        <c:varyColors val="0"/>
        <c:ser>
          <c:idx val="0"/>
          <c:order val="0"/>
          <c:spPr>
            <a:solidFill>
              <a:srgbClr val="008000"/>
            </a:solidFill>
            <a:ln>
              <a:solidFill>
                <a:schemeClr val="tx1"/>
              </a:solidFill>
            </a:ln>
          </c:spPr>
          <c:invertIfNegative val="0"/>
          <c:dPt>
            <c:idx val="0"/>
            <c:invertIfNegative val="0"/>
            <c:bubble3D val="0"/>
            <c:spPr>
              <a:solidFill>
                <a:srgbClr val="FDAB0C"/>
              </a:solidFill>
              <a:ln>
                <a:solidFill>
                  <a:schemeClr val="tx1"/>
                </a:solidFill>
              </a:ln>
            </c:spPr>
            <c:extLst>
              <c:ext xmlns:c16="http://schemas.microsoft.com/office/drawing/2014/chart" uri="{C3380CC4-5D6E-409C-BE32-E72D297353CC}">
                <c16:uniqueId val="{00000000-FC8D-4D74-8FCD-44A14D4B3C0B}"/>
              </c:ext>
            </c:extLst>
          </c:dPt>
          <c:dPt>
            <c:idx val="1"/>
            <c:invertIfNegative val="0"/>
            <c:bubble3D val="0"/>
            <c:extLst>
              <c:ext xmlns:c16="http://schemas.microsoft.com/office/drawing/2014/chart" uri="{C3380CC4-5D6E-409C-BE32-E72D297353CC}">
                <c16:uniqueId val="{00000001-FC8D-4D74-8FCD-44A14D4B3C0B}"/>
              </c:ext>
            </c:extLst>
          </c:dPt>
          <c:dPt>
            <c:idx val="3"/>
            <c:invertIfNegative val="0"/>
            <c:bubble3D val="0"/>
            <c:extLst>
              <c:ext xmlns:c16="http://schemas.microsoft.com/office/drawing/2014/chart" uri="{C3380CC4-5D6E-409C-BE32-E72D297353CC}">
                <c16:uniqueId val="{00000002-FC8D-4D74-8FCD-44A14D4B3C0B}"/>
              </c:ext>
            </c:extLst>
          </c:dPt>
          <c:dPt>
            <c:idx val="4"/>
            <c:invertIfNegative val="0"/>
            <c:bubble3D val="0"/>
            <c:extLst>
              <c:ext xmlns:c16="http://schemas.microsoft.com/office/drawing/2014/chart" uri="{C3380CC4-5D6E-409C-BE32-E72D297353CC}">
                <c16:uniqueId val="{00000004-FC8D-4D74-8FCD-44A14D4B3C0B}"/>
              </c:ext>
            </c:extLst>
          </c:dPt>
          <c:dPt>
            <c:idx val="5"/>
            <c:invertIfNegative val="0"/>
            <c:bubble3D val="0"/>
            <c:spPr>
              <a:solidFill>
                <a:srgbClr val="FF3300"/>
              </a:solidFill>
              <a:ln>
                <a:solidFill>
                  <a:schemeClr val="tx1"/>
                </a:solidFill>
              </a:ln>
            </c:spPr>
            <c:extLst>
              <c:ext xmlns:c16="http://schemas.microsoft.com/office/drawing/2014/chart" uri="{C3380CC4-5D6E-409C-BE32-E72D297353CC}">
                <c16:uniqueId val="{00000006-FC8D-4D74-8FCD-44A14D4B3C0B}"/>
              </c:ext>
            </c:extLst>
          </c:dPt>
          <c:dPt>
            <c:idx val="8"/>
            <c:invertIfNegative val="0"/>
            <c:bubble3D val="0"/>
            <c:extLst>
              <c:ext xmlns:c16="http://schemas.microsoft.com/office/drawing/2014/chart" uri="{C3380CC4-5D6E-409C-BE32-E72D297353CC}">
                <c16:uniqueId val="{00000007-FC8D-4D74-8FCD-44A14D4B3C0B}"/>
              </c:ext>
            </c:extLst>
          </c:dPt>
          <c:dPt>
            <c:idx val="10"/>
            <c:invertIfNegative val="0"/>
            <c:bubble3D val="0"/>
            <c:extLst>
              <c:ext xmlns:c16="http://schemas.microsoft.com/office/drawing/2014/chart" uri="{C3380CC4-5D6E-409C-BE32-E72D297353CC}">
                <c16:uniqueId val="{00000008-FC8D-4D74-8FCD-44A14D4B3C0B}"/>
              </c:ext>
            </c:extLst>
          </c:dPt>
          <c:dLbls>
            <c:spPr>
              <a:noFill/>
              <a:ln>
                <a:noFill/>
              </a:ln>
              <a:effectLst/>
            </c:spPr>
            <c:txPr>
              <a:bodyPr rot="0" vert="horz"/>
              <a:lstStyle/>
              <a:p>
                <a:pPr>
                  <a:defRPr sz="800">
                    <a:effectLst>
                      <a:glow rad="127000">
                        <a:sysClr val="window" lastClr="FFFFFF"/>
                      </a:glow>
                    </a:effectLst>
                    <a:latin typeface="+mn-lt"/>
                    <a:cs typeface="Arial" panose="020B0604020202020204" pitchFamily="34" charset="0"/>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K_Dat!$I$17:$M$19</c:f>
              <c:multiLvlStrCache>
                <c:ptCount val="5"/>
                <c:lvl>
                  <c:pt idx="0">
                    <c:v>Unterstreichung</c:v>
                  </c:pt>
                  <c:pt idx="1">
                    <c:v>Ergänzung:
Satz/Stichpunkte</c:v>
                  </c:pt>
                  <c:pt idx="2">
                    <c:v>Zuordnung:
Richtig/Falsch</c:v>
                  </c:pt>
                  <c:pt idx="3">
                    <c:v>Ergänzung:
Satz </c:v>
                  </c:pt>
                  <c:pt idx="4">
                    <c:v>Ergänzung:
richtige Schreibung </c:v>
                  </c:pt>
                </c:lvl>
                <c:lvl>
                  <c:pt idx="0">
                    <c:v>1</c:v>
                  </c:pt>
                  <c:pt idx="1">
                    <c:v>2</c:v>
                  </c:pt>
                  <c:pt idx="2">
                    <c:v>3</c:v>
                  </c:pt>
                  <c:pt idx="3">
                    <c:v>4</c:v>
                  </c:pt>
                  <c:pt idx="4">
                    <c:v>4</c:v>
                  </c:pt>
                </c:lvl>
                <c:lvl>
                  <c:pt idx="0">
                    <c:v>Lesen</c:v>
                  </c:pt>
                </c:lvl>
              </c:multiLvlStrCache>
            </c:multiLvlStrRef>
          </c:cat>
          <c:val>
            <c:numRef>
              <c:f>K_Dat!$I$23:$M$23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9-FC8D-4D74-8FCD-44A14D4B3C0B}"/>
            </c:ext>
          </c:extLst>
        </c:ser>
        <c:dLbls>
          <c:showLegendKey val="0"/>
          <c:showVal val="0"/>
          <c:showCatName val="0"/>
          <c:showSerName val="0"/>
          <c:showPercent val="0"/>
          <c:showBubbleSize val="0"/>
        </c:dLbls>
        <c:gapWidth val="200"/>
        <c:axId val="171228160"/>
        <c:axId val="35500800"/>
      </c:barChart>
      <c:catAx>
        <c:axId val="171228160"/>
        <c:scaling>
          <c:orientation val="minMax"/>
        </c:scaling>
        <c:delete val="0"/>
        <c:axPos val="b"/>
        <c:numFmt formatCode="General" sourceLinked="0"/>
        <c:majorTickMark val="out"/>
        <c:minorTickMark val="none"/>
        <c:tickLblPos val="nextTo"/>
        <c:txPr>
          <a:bodyPr/>
          <a:lstStyle/>
          <a:p>
            <a:pPr>
              <a:defRPr sz="700">
                <a:latin typeface="+mn-lt"/>
              </a:defRPr>
            </a:pPr>
            <a:endParaRPr lang="de-DE"/>
          </a:p>
        </c:txPr>
        <c:crossAx val="35500800"/>
        <c:crosses val="autoZero"/>
        <c:auto val="1"/>
        <c:lblAlgn val="ctr"/>
        <c:lblOffset val="100"/>
        <c:noMultiLvlLbl val="0"/>
      </c:catAx>
      <c:valAx>
        <c:axId val="35500800"/>
        <c:scaling>
          <c:orientation val="minMax"/>
          <c:max val="1"/>
          <c:min val="0"/>
        </c:scaling>
        <c:delete val="0"/>
        <c:axPos val="l"/>
        <c:majorGridlines>
          <c:spPr>
            <a:ln>
              <a:solidFill>
                <a:schemeClr val="tx1"/>
              </a:solidFill>
            </a:ln>
          </c:spPr>
        </c:majorGridlines>
        <c:minorGridlines/>
        <c:title>
          <c:tx>
            <c:rich>
              <a:bodyPr rot="-5400000" vert="horz"/>
              <a:lstStyle/>
              <a:p>
                <a:pPr>
                  <a:defRPr sz="900"/>
                </a:pPr>
                <a:r>
                  <a:rPr lang="en-US" sz="900"/>
                  <a:t>Erfüllungsprozentsätze</a:t>
                </a:r>
              </a:p>
            </c:rich>
          </c:tx>
          <c:layout>
            <c:manualLayout>
              <c:xMode val="edge"/>
              <c:yMode val="edge"/>
              <c:x val="1.6314236111111115E-3"/>
              <c:y val="0.16439444444444443"/>
            </c:manualLayout>
          </c:layout>
          <c:overlay val="0"/>
        </c:title>
        <c:numFmt formatCode="0%" sourceLinked="1"/>
        <c:majorTickMark val="out"/>
        <c:minorTickMark val="none"/>
        <c:tickLblPos val="nextTo"/>
        <c:txPr>
          <a:bodyPr/>
          <a:lstStyle/>
          <a:p>
            <a:pPr>
              <a:defRPr sz="800">
                <a:latin typeface="+mn-lt"/>
                <a:cs typeface="Arial" panose="020B0604020202020204" pitchFamily="34" charset="0"/>
              </a:defRPr>
            </a:pPr>
            <a:endParaRPr lang="de-DE"/>
          </a:p>
        </c:txPr>
        <c:crossAx val="171228160"/>
        <c:crosses val="autoZero"/>
        <c:crossBetween val="between"/>
        <c:majorUnit val="0.2"/>
        <c:minorUnit val="0.1"/>
      </c:valAx>
      <c:spPr>
        <a:noFill/>
        <a:ln>
          <a:solidFill>
            <a:schemeClr val="tx1"/>
          </a:solidFill>
        </a:ln>
      </c:spPr>
    </c:plotArea>
    <c:plotVisOnly val="1"/>
    <c:dispBlanksAs val="gap"/>
    <c:showDLblsOverMax val="0"/>
  </c:chart>
  <c:spPr>
    <a:noFill/>
  </c:spPr>
  <c:printSettings>
    <c:headerFooter/>
    <c:pageMargins b="0.75" l="0.7" r="0.7" t="0.75" header="0.3" footer="0.3"/>
    <c:pageSetup paperSize="9"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487547892720311E-2"/>
          <c:y val="0.1422483416252073"/>
          <c:w val="0.90599568965517241"/>
          <c:h val="0.71245535714285713"/>
        </c:manualLayout>
      </c:layout>
      <c:barChart>
        <c:barDir val="col"/>
        <c:grouping val="clustered"/>
        <c:varyColors val="0"/>
        <c:ser>
          <c:idx val="2"/>
          <c:order val="0"/>
          <c:spPr>
            <a:ln>
              <a:solidFill>
                <a:schemeClr val="tx1"/>
              </a:solidFill>
            </a:ln>
          </c:spPr>
          <c:invertIfNegative val="0"/>
          <c:dPt>
            <c:idx val="0"/>
            <c:invertIfNegative val="0"/>
            <c:bubble3D val="0"/>
            <c:spPr>
              <a:solidFill>
                <a:srgbClr val="FDAB0C"/>
              </a:solidFill>
              <a:ln>
                <a:solidFill>
                  <a:schemeClr val="tx1"/>
                </a:solidFill>
              </a:ln>
            </c:spPr>
            <c:extLst>
              <c:ext xmlns:c16="http://schemas.microsoft.com/office/drawing/2014/chart" uri="{C3380CC4-5D6E-409C-BE32-E72D297353CC}">
                <c16:uniqueId val="{00000001-0FCA-4FFA-9EB1-8331047E1493}"/>
              </c:ext>
            </c:extLst>
          </c:dPt>
          <c:dPt>
            <c:idx val="1"/>
            <c:invertIfNegative val="0"/>
            <c:bubble3D val="0"/>
            <c:spPr>
              <a:solidFill>
                <a:srgbClr val="008000"/>
              </a:solidFill>
              <a:ln>
                <a:solidFill>
                  <a:schemeClr val="tx1"/>
                </a:solidFill>
              </a:ln>
            </c:spPr>
            <c:extLst>
              <c:ext xmlns:c16="http://schemas.microsoft.com/office/drawing/2014/chart" uri="{C3380CC4-5D6E-409C-BE32-E72D297353CC}">
                <c16:uniqueId val="{00000003-0FCA-4FFA-9EB1-8331047E1493}"/>
              </c:ext>
            </c:extLst>
          </c:dPt>
          <c:dPt>
            <c:idx val="2"/>
            <c:invertIfNegative val="0"/>
            <c:bubble3D val="0"/>
            <c:spPr>
              <a:solidFill>
                <a:srgbClr val="FF3300"/>
              </a:solidFill>
              <a:ln>
                <a:solidFill>
                  <a:schemeClr val="tx1"/>
                </a:solidFill>
              </a:ln>
            </c:spPr>
            <c:extLst>
              <c:ext xmlns:c16="http://schemas.microsoft.com/office/drawing/2014/chart" uri="{C3380CC4-5D6E-409C-BE32-E72D297353CC}">
                <c16:uniqueId val="{00000005-0FCA-4FFA-9EB1-8331047E1493}"/>
              </c:ext>
            </c:extLst>
          </c:dPt>
          <c:dLbls>
            <c:spPr>
              <a:noFill/>
              <a:ln>
                <a:noFill/>
              </a:ln>
              <a:effectLst/>
            </c:spPr>
            <c:txPr>
              <a:bodyPr/>
              <a:lstStyle/>
              <a:p>
                <a:pPr>
                  <a:defRPr sz="800">
                    <a:effectLst>
                      <a:glow rad="127000">
                        <a:sysClr val="window" lastClr="FFFFFF"/>
                      </a:glow>
                    </a:effectLst>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K_Dat!$D$29:$D$31</c:f>
              <c:strCache>
                <c:ptCount val="3"/>
                <c:pt idx="0">
                  <c:v>AFB I</c:v>
                </c:pt>
                <c:pt idx="1">
                  <c:v>AFB II</c:v>
                </c:pt>
                <c:pt idx="2">
                  <c:v>AFB III</c:v>
                </c:pt>
              </c:strCache>
            </c:strRef>
          </c:cat>
          <c:val>
            <c:numRef>
              <c:f>K_Dat!$E$29:$E$31</c:f>
              <c:numCache>
                <c:formatCode>0%</c:formatCode>
                <c:ptCount val="3"/>
                <c:pt idx="0">
                  <c:v>0</c:v>
                </c:pt>
                <c:pt idx="1">
                  <c:v>0</c:v>
                </c:pt>
                <c:pt idx="2">
                  <c:v>0</c:v>
                </c:pt>
              </c:numCache>
            </c:numRef>
          </c:val>
          <c:extLst>
            <c:ext xmlns:c16="http://schemas.microsoft.com/office/drawing/2014/chart" uri="{C3380CC4-5D6E-409C-BE32-E72D297353CC}">
              <c16:uniqueId val="{00000006-0FCA-4FFA-9EB1-8331047E1493}"/>
            </c:ext>
          </c:extLst>
        </c:ser>
        <c:dLbls>
          <c:showLegendKey val="0"/>
          <c:showVal val="0"/>
          <c:showCatName val="0"/>
          <c:showSerName val="0"/>
          <c:showPercent val="0"/>
          <c:showBubbleSize val="0"/>
        </c:dLbls>
        <c:gapWidth val="300"/>
        <c:axId val="35515008"/>
        <c:axId val="35516800"/>
      </c:barChart>
      <c:catAx>
        <c:axId val="35515008"/>
        <c:scaling>
          <c:orientation val="minMax"/>
        </c:scaling>
        <c:delete val="0"/>
        <c:axPos val="b"/>
        <c:numFmt formatCode="General" sourceLinked="0"/>
        <c:majorTickMark val="out"/>
        <c:minorTickMark val="none"/>
        <c:tickLblPos val="nextTo"/>
        <c:spPr>
          <a:ln>
            <a:solidFill>
              <a:schemeClr val="tx1"/>
            </a:solidFill>
          </a:ln>
        </c:spPr>
        <c:txPr>
          <a:bodyPr/>
          <a:lstStyle/>
          <a:p>
            <a:pPr>
              <a:defRPr sz="700">
                <a:latin typeface="+mn-lt"/>
              </a:defRPr>
            </a:pPr>
            <a:endParaRPr lang="de-DE"/>
          </a:p>
        </c:txPr>
        <c:crossAx val="35516800"/>
        <c:crosses val="autoZero"/>
        <c:auto val="1"/>
        <c:lblAlgn val="ctr"/>
        <c:lblOffset val="100"/>
        <c:noMultiLvlLbl val="0"/>
      </c:catAx>
      <c:valAx>
        <c:axId val="35516800"/>
        <c:scaling>
          <c:orientation val="minMax"/>
          <c:max val="1"/>
          <c:min val="0"/>
        </c:scaling>
        <c:delete val="0"/>
        <c:axPos val="l"/>
        <c:majorGridlines/>
        <c:minorGridlines>
          <c:spPr>
            <a:ln>
              <a:solidFill>
                <a:schemeClr val="tx1"/>
              </a:solidFill>
            </a:ln>
          </c:spPr>
        </c:minorGridlines>
        <c:title>
          <c:tx>
            <c:rich>
              <a:bodyPr rot="-5400000" vert="horz"/>
              <a:lstStyle/>
              <a:p>
                <a:pPr>
                  <a:defRPr sz="900"/>
                </a:pPr>
                <a:r>
                  <a:rPr lang="en-US" sz="900"/>
                  <a:t>Erfüllungsprozentsätze</a:t>
                </a:r>
              </a:p>
            </c:rich>
          </c:tx>
          <c:layout>
            <c:manualLayout>
              <c:xMode val="edge"/>
              <c:yMode val="edge"/>
              <c:x val="1.6314236111111115E-3"/>
              <c:y val="0.16439444444444443"/>
            </c:manualLayout>
          </c:layout>
          <c:overlay val="0"/>
        </c:title>
        <c:numFmt formatCode="0%" sourceLinked="1"/>
        <c:majorTickMark val="out"/>
        <c:minorTickMark val="none"/>
        <c:tickLblPos val="nextTo"/>
        <c:spPr>
          <a:ln>
            <a:solidFill>
              <a:schemeClr val="tx1"/>
            </a:solidFill>
          </a:ln>
        </c:spPr>
        <c:txPr>
          <a:bodyPr/>
          <a:lstStyle/>
          <a:p>
            <a:pPr>
              <a:defRPr sz="800">
                <a:latin typeface="+mn-lt"/>
                <a:cs typeface="Arial" panose="020B0604020202020204" pitchFamily="34" charset="0"/>
              </a:defRPr>
            </a:pPr>
            <a:endParaRPr lang="de-DE"/>
          </a:p>
        </c:txPr>
        <c:crossAx val="35515008"/>
        <c:crosses val="autoZero"/>
        <c:crossBetween val="between"/>
        <c:majorUnit val="0.2"/>
        <c:minorUnit val="0.1"/>
      </c:valAx>
      <c:spPr>
        <a:noFill/>
        <a:ln>
          <a:solidFill>
            <a:schemeClr val="tx1"/>
          </a:solidFill>
        </a:ln>
      </c:spPr>
    </c:plotArea>
    <c:plotVisOnly val="1"/>
    <c:dispBlanksAs val="gap"/>
    <c:showDLblsOverMax val="0"/>
  </c:chart>
  <c:spPr>
    <a:ln>
      <a:solidFill>
        <a:schemeClr val="tx1"/>
      </a:solidFill>
    </a:ln>
  </c:spPr>
  <c:printSettings>
    <c:headerFooter/>
    <c:pageMargins b="0.75" l="0.7" r="0.7" t="0.75" header="0.3" footer="0.3"/>
    <c:pageSetup paperSize="9"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487547892720311E-2"/>
          <c:y val="0.15874934548653141"/>
          <c:w val="0.90599568965517241"/>
          <c:h val="0.70447758284600392"/>
        </c:manualLayout>
      </c:layout>
      <c:barChart>
        <c:barDir val="col"/>
        <c:grouping val="clustered"/>
        <c:varyColors val="0"/>
        <c:ser>
          <c:idx val="0"/>
          <c:order val="0"/>
          <c:spPr>
            <a:solidFill>
              <a:srgbClr val="CCFFCC"/>
            </a:solidFill>
            <a:ln>
              <a:solidFill>
                <a:schemeClr val="tx1"/>
              </a:solidFill>
            </a:ln>
          </c:spPr>
          <c:invertIfNegative val="0"/>
          <c:dPt>
            <c:idx val="0"/>
            <c:invertIfNegative val="0"/>
            <c:bubble3D val="0"/>
            <c:spPr>
              <a:solidFill>
                <a:srgbClr val="00B0F0"/>
              </a:solidFill>
              <a:ln>
                <a:solidFill>
                  <a:schemeClr val="tx1"/>
                </a:solidFill>
              </a:ln>
            </c:spPr>
            <c:extLst>
              <c:ext xmlns:c16="http://schemas.microsoft.com/office/drawing/2014/chart" uri="{C3380CC4-5D6E-409C-BE32-E72D297353CC}">
                <c16:uniqueId val="{00000001-7DDA-4916-A836-3525B8BCDD3A}"/>
              </c:ext>
            </c:extLst>
          </c:dPt>
          <c:dPt>
            <c:idx val="1"/>
            <c:invertIfNegative val="0"/>
            <c:bubble3D val="0"/>
            <c:spPr>
              <a:solidFill>
                <a:srgbClr val="92D050"/>
              </a:solidFill>
              <a:ln>
                <a:solidFill>
                  <a:schemeClr val="tx1"/>
                </a:solidFill>
              </a:ln>
            </c:spPr>
            <c:extLst>
              <c:ext xmlns:c16="http://schemas.microsoft.com/office/drawing/2014/chart" uri="{C3380CC4-5D6E-409C-BE32-E72D297353CC}">
                <c16:uniqueId val="{00000003-7DDA-4916-A836-3525B8BCDD3A}"/>
              </c:ext>
            </c:extLst>
          </c:dPt>
          <c:dPt>
            <c:idx val="2"/>
            <c:invertIfNegative val="0"/>
            <c:bubble3D val="0"/>
            <c:spPr>
              <a:solidFill>
                <a:srgbClr val="FFFF00"/>
              </a:solidFill>
              <a:ln>
                <a:solidFill>
                  <a:schemeClr val="tx1"/>
                </a:solidFill>
              </a:ln>
            </c:spPr>
            <c:extLst>
              <c:ext xmlns:c16="http://schemas.microsoft.com/office/drawing/2014/chart" uri="{C3380CC4-5D6E-409C-BE32-E72D297353CC}">
                <c16:uniqueId val="{00000005-7DDA-4916-A836-3525B8BCDD3A}"/>
              </c:ext>
            </c:extLst>
          </c:dPt>
          <c:dLbls>
            <c:spPr>
              <a:noFill/>
              <a:ln>
                <a:noFill/>
              </a:ln>
              <a:effectLst/>
            </c:spPr>
            <c:txPr>
              <a:bodyPr rot="0" vert="horz"/>
              <a:lstStyle/>
              <a:p>
                <a:pPr>
                  <a:defRPr sz="800">
                    <a:effectLst>
                      <a:glow rad="127000">
                        <a:sysClr val="window" lastClr="FFFFFF"/>
                      </a:glow>
                    </a:effectLst>
                    <a:latin typeface="+mn-lt"/>
                    <a:cs typeface="Arial" panose="020B0604020202020204" pitchFamily="34" charset="0"/>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K_Dat!$D$34:$D$36</c:f>
              <c:strCache>
                <c:ptCount val="3"/>
                <c:pt idx="0">
                  <c:v>Zuhören</c:v>
                </c:pt>
                <c:pt idx="1">
                  <c:v>Lesen</c:v>
                </c:pt>
                <c:pt idx="2">
                  <c:v>Sprache / Rechtschreibung</c:v>
                </c:pt>
              </c:strCache>
            </c:strRef>
          </c:cat>
          <c:val>
            <c:numRef>
              <c:f>K_Dat!$E$34:$E$36</c:f>
              <c:numCache>
                <c:formatCode>0%</c:formatCode>
                <c:ptCount val="3"/>
                <c:pt idx="0">
                  <c:v>0</c:v>
                </c:pt>
                <c:pt idx="1">
                  <c:v>0</c:v>
                </c:pt>
                <c:pt idx="2">
                  <c:v>0</c:v>
                </c:pt>
              </c:numCache>
            </c:numRef>
          </c:val>
          <c:extLst>
            <c:ext xmlns:c16="http://schemas.microsoft.com/office/drawing/2014/chart" uri="{C3380CC4-5D6E-409C-BE32-E72D297353CC}">
              <c16:uniqueId val="{00000006-7DDA-4916-A836-3525B8BCDD3A}"/>
            </c:ext>
          </c:extLst>
        </c:ser>
        <c:dLbls>
          <c:showLegendKey val="0"/>
          <c:showVal val="0"/>
          <c:showCatName val="0"/>
          <c:showSerName val="0"/>
          <c:showPercent val="0"/>
          <c:showBubbleSize val="0"/>
        </c:dLbls>
        <c:gapWidth val="300"/>
        <c:axId val="36850688"/>
        <c:axId val="36856576"/>
      </c:barChart>
      <c:catAx>
        <c:axId val="36850688"/>
        <c:scaling>
          <c:orientation val="minMax"/>
        </c:scaling>
        <c:delete val="0"/>
        <c:axPos val="b"/>
        <c:numFmt formatCode="General" sourceLinked="0"/>
        <c:majorTickMark val="out"/>
        <c:minorTickMark val="none"/>
        <c:tickLblPos val="nextTo"/>
        <c:spPr>
          <a:ln>
            <a:solidFill>
              <a:schemeClr val="tx1"/>
            </a:solidFill>
          </a:ln>
        </c:spPr>
        <c:txPr>
          <a:bodyPr/>
          <a:lstStyle/>
          <a:p>
            <a:pPr>
              <a:defRPr sz="700">
                <a:latin typeface="+mn-lt"/>
              </a:defRPr>
            </a:pPr>
            <a:endParaRPr lang="de-DE"/>
          </a:p>
        </c:txPr>
        <c:crossAx val="36856576"/>
        <c:crosses val="autoZero"/>
        <c:auto val="1"/>
        <c:lblAlgn val="ctr"/>
        <c:lblOffset val="100"/>
        <c:noMultiLvlLbl val="0"/>
      </c:catAx>
      <c:valAx>
        <c:axId val="36856576"/>
        <c:scaling>
          <c:orientation val="minMax"/>
          <c:max val="1"/>
          <c:min val="0"/>
        </c:scaling>
        <c:delete val="0"/>
        <c:axPos val="l"/>
        <c:majorGridlines/>
        <c:minorGridlines>
          <c:spPr>
            <a:ln>
              <a:solidFill>
                <a:schemeClr val="tx1"/>
              </a:solidFill>
            </a:ln>
          </c:spPr>
        </c:minorGridlines>
        <c:title>
          <c:tx>
            <c:rich>
              <a:bodyPr rot="-5400000" vert="horz"/>
              <a:lstStyle/>
              <a:p>
                <a:pPr>
                  <a:defRPr sz="900"/>
                </a:pPr>
                <a:r>
                  <a:rPr lang="en-US" sz="900"/>
                  <a:t>Erfüllungsprozentsätze</a:t>
                </a:r>
              </a:p>
            </c:rich>
          </c:tx>
          <c:layout>
            <c:manualLayout>
              <c:xMode val="edge"/>
              <c:yMode val="edge"/>
              <c:x val="1.6314236111111115E-3"/>
              <c:y val="0.16439444444444443"/>
            </c:manualLayout>
          </c:layout>
          <c:overlay val="0"/>
        </c:title>
        <c:numFmt formatCode="0%" sourceLinked="1"/>
        <c:majorTickMark val="out"/>
        <c:minorTickMark val="none"/>
        <c:tickLblPos val="nextTo"/>
        <c:spPr>
          <a:ln>
            <a:solidFill>
              <a:schemeClr val="tx1"/>
            </a:solidFill>
          </a:ln>
        </c:spPr>
        <c:txPr>
          <a:bodyPr/>
          <a:lstStyle/>
          <a:p>
            <a:pPr>
              <a:defRPr sz="800">
                <a:latin typeface="+mn-lt"/>
                <a:cs typeface="Arial" panose="020B0604020202020204" pitchFamily="34" charset="0"/>
              </a:defRPr>
            </a:pPr>
            <a:endParaRPr lang="de-DE"/>
          </a:p>
        </c:txPr>
        <c:crossAx val="36850688"/>
        <c:crosses val="autoZero"/>
        <c:crossBetween val="between"/>
        <c:majorUnit val="0.2"/>
        <c:minorUnit val="0.1"/>
      </c:valAx>
      <c:spPr>
        <a:noFill/>
        <a:ln>
          <a:solidFill>
            <a:schemeClr val="tx1"/>
          </a:solidFill>
        </a:ln>
      </c:spPr>
    </c:plotArea>
    <c:plotVisOnly val="1"/>
    <c:dispBlanksAs val="gap"/>
    <c:showDLblsOverMax val="0"/>
  </c:chart>
  <c:spPr>
    <a:ln>
      <a:solidFill>
        <a:schemeClr val="tx1"/>
      </a:solidFill>
    </a:ln>
  </c:spPr>
  <c:printSettings>
    <c:headerFooter/>
    <c:pageMargins b="0.75" l="0.7" r="0.7" t="0.75" header="0.3" footer="0.3"/>
    <c:pageSetup paperSize="9"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945881226053638E-2"/>
          <c:y val="0.14638531746031747"/>
          <c:w val="0.90556481481481477"/>
          <c:h val="0.55291088249658304"/>
        </c:manualLayout>
      </c:layout>
      <c:barChart>
        <c:barDir val="col"/>
        <c:grouping val="clustered"/>
        <c:varyColors val="0"/>
        <c:ser>
          <c:idx val="0"/>
          <c:order val="0"/>
          <c:spPr>
            <a:solidFill>
              <a:srgbClr val="008000"/>
            </a:solidFill>
            <a:ln>
              <a:solidFill>
                <a:schemeClr val="tx1"/>
              </a:solidFill>
            </a:ln>
          </c:spPr>
          <c:invertIfNegative val="0"/>
          <c:dPt>
            <c:idx val="0"/>
            <c:invertIfNegative val="0"/>
            <c:bubble3D val="0"/>
            <c:extLst>
              <c:ext xmlns:c16="http://schemas.microsoft.com/office/drawing/2014/chart" uri="{C3380CC4-5D6E-409C-BE32-E72D297353CC}">
                <c16:uniqueId val="{00000000-B88C-4BAB-A5C4-3F2CBBB618FC}"/>
              </c:ext>
            </c:extLst>
          </c:dPt>
          <c:dPt>
            <c:idx val="1"/>
            <c:invertIfNegative val="0"/>
            <c:bubble3D val="0"/>
            <c:extLst>
              <c:ext xmlns:c16="http://schemas.microsoft.com/office/drawing/2014/chart" uri="{C3380CC4-5D6E-409C-BE32-E72D297353CC}">
                <c16:uniqueId val="{00000002-B88C-4BAB-A5C4-3F2CBBB618FC}"/>
              </c:ext>
            </c:extLst>
          </c:dPt>
          <c:dPt>
            <c:idx val="2"/>
            <c:invertIfNegative val="0"/>
            <c:bubble3D val="0"/>
            <c:extLst>
              <c:ext xmlns:c16="http://schemas.microsoft.com/office/drawing/2014/chart" uri="{C3380CC4-5D6E-409C-BE32-E72D297353CC}">
                <c16:uniqueId val="{00000004-B88C-4BAB-A5C4-3F2CBBB618FC}"/>
              </c:ext>
            </c:extLst>
          </c:dPt>
          <c:dPt>
            <c:idx val="3"/>
            <c:invertIfNegative val="0"/>
            <c:bubble3D val="0"/>
            <c:spPr>
              <a:solidFill>
                <a:srgbClr val="FF3300"/>
              </a:solidFill>
              <a:ln>
                <a:solidFill>
                  <a:schemeClr val="tx1"/>
                </a:solidFill>
              </a:ln>
            </c:spPr>
            <c:extLst>
              <c:ext xmlns:c16="http://schemas.microsoft.com/office/drawing/2014/chart" uri="{C3380CC4-5D6E-409C-BE32-E72D297353CC}">
                <c16:uniqueId val="{00000006-B88C-4BAB-A5C4-3F2CBBB618FC}"/>
              </c:ext>
            </c:extLst>
          </c:dPt>
          <c:dPt>
            <c:idx val="4"/>
            <c:invertIfNegative val="0"/>
            <c:bubble3D val="0"/>
            <c:spPr>
              <a:solidFill>
                <a:srgbClr val="FF3300"/>
              </a:solidFill>
              <a:ln>
                <a:solidFill>
                  <a:schemeClr val="tx1"/>
                </a:solidFill>
              </a:ln>
            </c:spPr>
            <c:extLst>
              <c:ext xmlns:c16="http://schemas.microsoft.com/office/drawing/2014/chart" uri="{C3380CC4-5D6E-409C-BE32-E72D297353CC}">
                <c16:uniqueId val="{00000008-B88C-4BAB-A5C4-3F2CBBB618FC}"/>
              </c:ext>
            </c:extLst>
          </c:dPt>
          <c:dPt>
            <c:idx val="5"/>
            <c:invertIfNegative val="0"/>
            <c:bubble3D val="0"/>
            <c:extLst>
              <c:ext xmlns:c16="http://schemas.microsoft.com/office/drawing/2014/chart" uri="{C3380CC4-5D6E-409C-BE32-E72D297353CC}">
                <c16:uniqueId val="{0000000A-B88C-4BAB-A5C4-3F2CBBB618FC}"/>
              </c:ext>
            </c:extLst>
          </c:dPt>
          <c:dPt>
            <c:idx val="8"/>
            <c:invertIfNegative val="0"/>
            <c:bubble3D val="0"/>
            <c:extLst>
              <c:ext xmlns:c16="http://schemas.microsoft.com/office/drawing/2014/chart" uri="{C3380CC4-5D6E-409C-BE32-E72D297353CC}">
                <c16:uniqueId val="{0000000B-B88C-4BAB-A5C4-3F2CBBB618FC}"/>
              </c:ext>
            </c:extLst>
          </c:dPt>
          <c:dPt>
            <c:idx val="10"/>
            <c:invertIfNegative val="0"/>
            <c:bubble3D val="0"/>
            <c:extLst>
              <c:ext xmlns:c16="http://schemas.microsoft.com/office/drawing/2014/chart" uri="{C3380CC4-5D6E-409C-BE32-E72D297353CC}">
                <c16:uniqueId val="{0000000D-B88C-4BAB-A5C4-3F2CBBB618FC}"/>
              </c:ext>
            </c:extLst>
          </c:dPt>
          <c:dLbls>
            <c:spPr>
              <a:noFill/>
              <a:ln>
                <a:noFill/>
              </a:ln>
              <a:effectLst/>
            </c:spPr>
            <c:txPr>
              <a:bodyPr rot="0" vert="horz"/>
              <a:lstStyle/>
              <a:p>
                <a:pPr>
                  <a:defRPr sz="800">
                    <a:effectLst>
                      <a:glow rad="127000">
                        <a:sysClr val="window" lastClr="FFFFFF"/>
                      </a:glow>
                    </a:effectLst>
                    <a:latin typeface="+mn-lt"/>
                    <a:cs typeface="Arial" panose="020B0604020202020204" pitchFamily="34" charset="0"/>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K_Dat!$N$17:$V$19</c:f>
              <c:multiLvlStrCache>
                <c:ptCount val="9"/>
                <c:lvl>
                  <c:pt idx="0">
                    <c:v>Ergänzung:
Mann</c:v>
                  </c:pt>
                  <c:pt idx="1">
                    <c:v>Ergänzung:
Schuss</c:v>
                  </c:pt>
                  <c:pt idx="2">
                    <c:v>Ergänzung:
flink</c:v>
                  </c:pt>
                  <c:pt idx="3">
                    <c:v>Begründung:
Berg</c:v>
                  </c:pt>
                  <c:pt idx="4">
                    <c:v>Begründung:
Träume</c:v>
                  </c:pt>
                  <c:pt idx="5">
                    <c:v>Zuordnung:
Satzglieder </c:v>
                  </c:pt>
                  <c:pt idx="6">
                    <c:v>Zuordnung:
Satzglieder</c:v>
                  </c:pt>
                  <c:pt idx="7">
                    <c:v>Ergänzung:
Artikel </c:v>
                  </c:pt>
                  <c:pt idx="8">
                    <c:v>Ergänzung:
Artikel </c:v>
                  </c:pt>
                </c:lvl>
                <c:lvl>
                  <c:pt idx="0">
                    <c:v>1a</c:v>
                  </c:pt>
                  <c:pt idx="1">
                    <c:v>1b</c:v>
                  </c:pt>
                  <c:pt idx="2">
                    <c:v>1c</c:v>
                  </c:pt>
                  <c:pt idx="3">
                    <c:v>2a</c:v>
                  </c:pt>
                  <c:pt idx="4">
                    <c:v>2b</c:v>
                  </c:pt>
                  <c:pt idx="5">
                    <c:v>3a</c:v>
                  </c:pt>
                  <c:pt idx="6">
                    <c:v>3b</c:v>
                  </c:pt>
                  <c:pt idx="7">
                    <c:v>4a</c:v>
                  </c:pt>
                  <c:pt idx="8">
                    <c:v>4b</c:v>
                  </c:pt>
                </c:lvl>
                <c:lvl>
                  <c:pt idx="0">
                    <c:v>Sprache / Rechtschreibung</c:v>
                  </c:pt>
                </c:lvl>
              </c:multiLvlStrCache>
            </c:multiLvlStrRef>
          </c:cat>
          <c:val>
            <c:numRef>
              <c:f>K_Dat!$N$23:$V$23</c:f>
              <c:numCache>
                <c:formatCode>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E-B88C-4BAB-A5C4-3F2CBBB618FC}"/>
            </c:ext>
          </c:extLst>
        </c:ser>
        <c:dLbls>
          <c:showLegendKey val="0"/>
          <c:showVal val="0"/>
          <c:showCatName val="0"/>
          <c:showSerName val="0"/>
          <c:showPercent val="0"/>
          <c:showBubbleSize val="0"/>
        </c:dLbls>
        <c:gapWidth val="75"/>
        <c:axId val="36872576"/>
        <c:axId val="36874112"/>
      </c:barChart>
      <c:catAx>
        <c:axId val="36872576"/>
        <c:scaling>
          <c:orientation val="minMax"/>
        </c:scaling>
        <c:delete val="0"/>
        <c:axPos val="b"/>
        <c:numFmt formatCode="General" sourceLinked="0"/>
        <c:majorTickMark val="out"/>
        <c:minorTickMark val="none"/>
        <c:tickLblPos val="nextTo"/>
        <c:txPr>
          <a:bodyPr/>
          <a:lstStyle/>
          <a:p>
            <a:pPr>
              <a:defRPr sz="700">
                <a:latin typeface="+mn-lt"/>
              </a:defRPr>
            </a:pPr>
            <a:endParaRPr lang="de-DE"/>
          </a:p>
        </c:txPr>
        <c:crossAx val="36874112"/>
        <c:crosses val="autoZero"/>
        <c:auto val="1"/>
        <c:lblAlgn val="ctr"/>
        <c:lblOffset val="100"/>
        <c:noMultiLvlLbl val="0"/>
      </c:catAx>
      <c:valAx>
        <c:axId val="36874112"/>
        <c:scaling>
          <c:orientation val="minMax"/>
          <c:max val="1"/>
          <c:min val="0"/>
        </c:scaling>
        <c:delete val="0"/>
        <c:axPos val="l"/>
        <c:majorGridlines>
          <c:spPr>
            <a:ln>
              <a:solidFill>
                <a:schemeClr val="tx1"/>
              </a:solidFill>
            </a:ln>
          </c:spPr>
        </c:majorGridlines>
        <c:minorGridlines/>
        <c:title>
          <c:tx>
            <c:rich>
              <a:bodyPr rot="-5400000" vert="horz"/>
              <a:lstStyle/>
              <a:p>
                <a:pPr>
                  <a:defRPr sz="900"/>
                </a:pPr>
                <a:r>
                  <a:rPr lang="en-US" sz="900"/>
                  <a:t>Erfüllungsprozentsätze</a:t>
                </a:r>
              </a:p>
            </c:rich>
          </c:tx>
          <c:layout>
            <c:manualLayout>
              <c:xMode val="edge"/>
              <c:yMode val="edge"/>
              <c:x val="1.6314236111111115E-3"/>
              <c:y val="0.16439444444444443"/>
            </c:manualLayout>
          </c:layout>
          <c:overlay val="0"/>
        </c:title>
        <c:numFmt formatCode="0%" sourceLinked="1"/>
        <c:majorTickMark val="out"/>
        <c:minorTickMark val="none"/>
        <c:tickLblPos val="nextTo"/>
        <c:txPr>
          <a:bodyPr/>
          <a:lstStyle/>
          <a:p>
            <a:pPr>
              <a:defRPr sz="800">
                <a:latin typeface="+mn-lt"/>
                <a:cs typeface="Arial" panose="020B0604020202020204" pitchFamily="34" charset="0"/>
              </a:defRPr>
            </a:pPr>
            <a:endParaRPr lang="de-DE"/>
          </a:p>
        </c:txPr>
        <c:crossAx val="36872576"/>
        <c:crosses val="autoZero"/>
        <c:crossBetween val="between"/>
        <c:majorUnit val="0.2"/>
        <c:minorUnit val="0.1"/>
      </c:valAx>
      <c:spPr>
        <a:noFill/>
        <a:ln>
          <a:solidFill>
            <a:schemeClr val="tx1"/>
          </a:solidFill>
        </a:ln>
      </c:spPr>
    </c:plotArea>
    <c:plotVisOnly val="1"/>
    <c:dispBlanksAs val="gap"/>
    <c:showDLblsOverMax val="0"/>
  </c:chart>
  <c:spPr>
    <a:noFill/>
  </c:spPr>
  <c:printSettings>
    <c:headerFooter/>
    <c:pageMargins b="0.75" l="0.7" r="0.7" t="0.75" header="0.3" footer="0.3"/>
    <c:pageSetup paperSize="9"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095785440613026E-2"/>
          <c:y val="0.12894047619047619"/>
          <c:w val="0.90944236909323117"/>
          <c:h val="0.5245173313975402"/>
        </c:manualLayout>
      </c:layout>
      <c:barChart>
        <c:barDir val="col"/>
        <c:grouping val="clustered"/>
        <c:varyColors val="0"/>
        <c:ser>
          <c:idx val="0"/>
          <c:order val="0"/>
          <c:spPr>
            <a:solidFill>
              <a:srgbClr val="008000"/>
            </a:solidFill>
            <a:ln>
              <a:solidFill>
                <a:schemeClr val="tx1"/>
              </a:solidFill>
            </a:ln>
          </c:spPr>
          <c:invertIfNegative val="0"/>
          <c:dPt>
            <c:idx val="0"/>
            <c:invertIfNegative val="0"/>
            <c:bubble3D val="0"/>
            <c:spPr>
              <a:solidFill>
                <a:srgbClr val="FDAB0C"/>
              </a:solidFill>
              <a:ln>
                <a:solidFill>
                  <a:schemeClr val="tx1"/>
                </a:solidFill>
              </a:ln>
            </c:spPr>
            <c:extLst>
              <c:ext xmlns:c16="http://schemas.microsoft.com/office/drawing/2014/chart" uri="{C3380CC4-5D6E-409C-BE32-E72D297353CC}">
                <c16:uniqueId val="{00000001-EC56-4708-A25C-7605C614E1A1}"/>
              </c:ext>
            </c:extLst>
          </c:dPt>
          <c:dPt>
            <c:idx val="1"/>
            <c:invertIfNegative val="0"/>
            <c:bubble3D val="0"/>
            <c:spPr>
              <a:solidFill>
                <a:srgbClr val="FDAB0C"/>
              </a:solidFill>
              <a:ln>
                <a:solidFill>
                  <a:schemeClr val="tx1"/>
                </a:solidFill>
              </a:ln>
            </c:spPr>
            <c:extLst>
              <c:ext xmlns:c16="http://schemas.microsoft.com/office/drawing/2014/chart" uri="{C3380CC4-5D6E-409C-BE32-E72D297353CC}">
                <c16:uniqueId val="{00000003-EC56-4708-A25C-7605C614E1A1}"/>
              </c:ext>
            </c:extLst>
          </c:dPt>
          <c:dPt>
            <c:idx val="2"/>
            <c:invertIfNegative val="0"/>
            <c:bubble3D val="0"/>
            <c:extLst>
              <c:ext xmlns:c16="http://schemas.microsoft.com/office/drawing/2014/chart" uri="{C3380CC4-5D6E-409C-BE32-E72D297353CC}">
                <c16:uniqueId val="{00000004-EC56-4708-A25C-7605C614E1A1}"/>
              </c:ext>
            </c:extLst>
          </c:dPt>
          <c:dPt>
            <c:idx val="4"/>
            <c:invertIfNegative val="0"/>
            <c:bubble3D val="0"/>
            <c:extLst>
              <c:ext xmlns:c16="http://schemas.microsoft.com/office/drawing/2014/chart" uri="{C3380CC4-5D6E-409C-BE32-E72D297353CC}">
                <c16:uniqueId val="{00000005-EC56-4708-A25C-7605C614E1A1}"/>
              </c:ext>
            </c:extLst>
          </c:dPt>
          <c:dPt>
            <c:idx val="5"/>
            <c:invertIfNegative val="0"/>
            <c:bubble3D val="0"/>
            <c:spPr>
              <a:solidFill>
                <a:srgbClr val="FF3300"/>
              </a:solidFill>
              <a:ln>
                <a:solidFill>
                  <a:schemeClr val="tx1"/>
                </a:solidFill>
              </a:ln>
            </c:spPr>
            <c:extLst>
              <c:ext xmlns:c16="http://schemas.microsoft.com/office/drawing/2014/chart" uri="{C3380CC4-5D6E-409C-BE32-E72D297353CC}">
                <c16:uniqueId val="{00000007-EC56-4708-A25C-7605C614E1A1}"/>
              </c:ext>
            </c:extLst>
          </c:dPt>
          <c:dPt>
            <c:idx val="6"/>
            <c:invertIfNegative val="0"/>
            <c:bubble3D val="0"/>
            <c:extLst>
              <c:ext xmlns:c16="http://schemas.microsoft.com/office/drawing/2014/chart" uri="{C3380CC4-5D6E-409C-BE32-E72D297353CC}">
                <c16:uniqueId val="{00000008-EC56-4708-A25C-7605C614E1A1}"/>
              </c:ext>
            </c:extLst>
          </c:dPt>
          <c:dPt>
            <c:idx val="7"/>
            <c:invertIfNegative val="0"/>
            <c:bubble3D val="0"/>
            <c:extLst>
              <c:ext xmlns:c16="http://schemas.microsoft.com/office/drawing/2014/chart" uri="{C3380CC4-5D6E-409C-BE32-E72D297353CC}">
                <c16:uniqueId val="{00000009-EC56-4708-A25C-7605C614E1A1}"/>
              </c:ext>
            </c:extLst>
          </c:dPt>
          <c:dPt>
            <c:idx val="10"/>
            <c:invertIfNegative val="0"/>
            <c:bubble3D val="0"/>
            <c:extLst>
              <c:ext xmlns:c16="http://schemas.microsoft.com/office/drawing/2014/chart" uri="{C3380CC4-5D6E-409C-BE32-E72D297353CC}">
                <c16:uniqueId val="{0000000A-EC56-4708-A25C-7605C614E1A1}"/>
              </c:ext>
            </c:extLst>
          </c:dPt>
          <c:dLbls>
            <c:spPr>
              <a:noFill/>
              <a:ln>
                <a:noFill/>
              </a:ln>
              <a:effectLst/>
            </c:spPr>
            <c:txPr>
              <a:bodyPr rot="0" vert="horz"/>
              <a:lstStyle/>
              <a:p>
                <a:pPr>
                  <a:defRPr sz="800">
                    <a:effectLst>
                      <a:glow rad="127000">
                        <a:sysClr val="window" lastClr="FFFFFF"/>
                      </a:glow>
                    </a:effectLst>
                    <a:latin typeface="+mn-lt"/>
                    <a:cs typeface="Arial" panose="020B0604020202020204" pitchFamily="34" charset="0"/>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S_Dat!$C$17:$H$19</c:f>
              <c:multiLvlStrCache>
                <c:ptCount val="6"/>
                <c:lvl>
                  <c:pt idx="0">
                    <c:v>Zuordnung :
Richtig/Falsch</c:v>
                  </c:pt>
                  <c:pt idx="1">
                    <c:v>Zuordnung:
Aufgaben Familie</c:v>
                  </c:pt>
                  <c:pt idx="2">
                    <c:v>multiple choice:
Schulalltag</c:v>
                  </c:pt>
                  <c:pt idx="3">
                    <c:v>Ergänzung:
Begrüßung</c:v>
                  </c:pt>
                  <c:pt idx="4">
                    <c:v>Ergänzung:
Reihenfolge</c:v>
                  </c:pt>
                  <c:pt idx="5">
                    <c:v>multiple choice:
Wort-
bedeutung</c:v>
                  </c:pt>
                </c:lvl>
                <c:lvl>
                  <c:pt idx="0">
                    <c:v>1</c:v>
                  </c:pt>
                  <c:pt idx="1">
                    <c:v>2</c:v>
                  </c:pt>
                  <c:pt idx="2">
                    <c:v>3</c:v>
                  </c:pt>
                  <c:pt idx="3">
                    <c:v>4</c:v>
                  </c:pt>
                  <c:pt idx="4">
                    <c:v>5</c:v>
                  </c:pt>
                  <c:pt idx="5">
                    <c:v>6</c:v>
                  </c:pt>
                </c:lvl>
                <c:lvl>
                  <c:pt idx="0">
                    <c:v>Zuhören</c:v>
                  </c:pt>
                </c:lvl>
              </c:multiLvlStrCache>
            </c:multiLvlStrRef>
          </c:cat>
          <c:val>
            <c:numRef>
              <c:f>S_Dat!$C$23:$H$23</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B-EC56-4708-A25C-7605C614E1A1}"/>
            </c:ext>
          </c:extLst>
        </c:ser>
        <c:dLbls>
          <c:showLegendKey val="0"/>
          <c:showVal val="0"/>
          <c:showCatName val="0"/>
          <c:showSerName val="0"/>
          <c:showPercent val="0"/>
          <c:showBubbleSize val="0"/>
        </c:dLbls>
        <c:gapWidth val="160"/>
        <c:axId val="155220224"/>
        <c:axId val="166072704"/>
      </c:barChart>
      <c:catAx>
        <c:axId val="155220224"/>
        <c:scaling>
          <c:orientation val="minMax"/>
        </c:scaling>
        <c:delete val="0"/>
        <c:axPos val="b"/>
        <c:numFmt formatCode="General" sourceLinked="0"/>
        <c:majorTickMark val="out"/>
        <c:minorTickMark val="none"/>
        <c:tickLblPos val="nextTo"/>
        <c:spPr>
          <a:ln>
            <a:solidFill>
              <a:schemeClr val="tx1"/>
            </a:solidFill>
          </a:ln>
        </c:spPr>
        <c:txPr>
          <a:bodyPr rot="0" vert="horz"/>
          <a:lstStyle/>
          <a:p>
            <a:pPr>
              <a:defRPr sz="700">
                <a:latin typeface="+mn-lt"/>
              </a:defRPr>
            </a:pPr>
            <a:endParaRPr lang="de-DE"/>
          </a:p>
        </c:txPr>
        <c:crossAx val="166072704"/>
        <c:crosses val="autoZero"/>
        <c:auto val="1"/>
        <c:lblAlgn val="ctr"/>
        <c:lblOffset val="100"/>
        <c:noMultiLvlLbl val="0"/>
      </c:catAx>
      <c:valAx>
        <c:axId val="166072704"/>
        <c:scaling>
          <c:orientation val="minMax"/>
          <c:max val="1"/>
          <c:min val="0"/>
        </c:scaling>
        <c:delete val="0"/>
        <c:axPos val="l"/>
        <c:majorGridlines/>
        <c:minorGridlines/>
        <c:title>
          <c:tx>
            <c:rich>
              <a:bodyPr rot="-5400000" vert="horz"/>
              <a:lstStyle/>
              <a:p>
                <a:pPr>
                  <a:defRPr sz="900"/>
                </a:pPr>
                <a:r>
                  <a:rPr lang="en-US" sz="900"/>
                  <a:t>Erfüllungsprozentsätze</a:t>
                </a:r>
              </a:p>
            </c:rich>
          </c:tx>
          <c:layout>
            <c:manualLayout>
              <c:xMode val="edge"/>
              <c:yMode val="edge"/>
              <c:x val="1.6314236111111115E-3"/>
              <c:y val="0.20951507936507938"/>
            </c:manualLayout>
          </c:layout>
          <c:overlay val="0"/>
        </c:title>
        <c:numFmt formatCode="0%" sourceLinked="1"/>
        <c:majorTickMark val="out"/>
        <c:minorTickMark val="none"/>
        <c:tickLblPos val="nextTo"/>
        <c:spPr>
          <a:ln>
            <a:solidFill>
              <a:schemeClr val="tx1"/>
            </a:solidFill>
          </a:ln>
        </c:spPr>
        <c:txPr>
          <a:bodyPr/>
          <a:lstStyle/>
          <a:p>
            <a:pPr>
              <a:defRPr sz="800">
                <a:latin typeface="+mn-lt"/>
                <a:cs typeface="Arial" panose="020B0604020202020204" pitchFamily="34" charset="0"/>
              </a:defRPr>
            </a:pPr>
            <a:endParaRPr lang="de-DE"/>
          </a:p>
        </c:txPr>
        <c:crossAx val="155220224"/>
        <c:crosses val="autoZero"/>
        <c:crossBetween val="between"/>
        <c:majorUnit val="0.2"/>
        <c:minorUnit val="0.1"/>
      </c:valAx>
      <c:spPr>
        <a:noFill/>
        <a:ln>
          <a:solidFill>
            <a:schemeClr val="tx1"/>
          </a:solidFill>
        </a:ln>
      </c:spPr>
    </c:plotArea>
    <c:plotVisOnly val="1"/>
    <c:dispBlanksAs val="gap"/>
    <c:showDLblsOverMax val="0"/>
  </c:chart>
  <c:spPr>
    <a:noFill/>
  </c:spPr>
  <c:printSettings>
    <c:headerFooter/>
    <c:pageMargins b="0.39370078740157483" l="0.70866141732283472" r="0.70866141732283472" t="0.47244094488188981" header="0.31496062992125984" footer="0.31496062992125984"/>
    <c:pageSetup paperSize="9" orientation="portrait"/>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945881226053638E-2"/>
          <c:y val="0.14638531746031747"/>
          <c:w val="0.90556481481481477"/>
          <c:h val="0.55291088249658304"/>
        </c:manualLayout>
      </c:layout>
      <c:barChart>
        <c:barDir val="col"/>
        <c:grouping val="clustered"/>
        <c:varyColors val="0"/>
        <c:ser>
          <c:idx val="0"/>
          <c:order val="0"/>
          <c:spPr>
            <a:solidFill>
              <a:srgbClr val="008000"/>
            </a:solidFill>
            <a:ln>
              <a:solidFill>
                <a:schemeClr val="tx1"/>
              </a:solidFill>
            </a:ln>
          </c:spPr>
          <c:invertIfNegative val="0"/>
          <c:dPt>
            <c:idx val="0"/>
            <c:invertIfNegative val="0"/>
            <c:bubble3D val="0"/>
            <c:spPr>
              <a:solidFill>
                <a:srgbClr val="FDAB0C"/>
              </a:solidFill>
              <a:ln>
                <a:solidFill>
                  <a:schemeClr val="tx1"/>
                </a:solidFill>
              </a:ln>
            </c:spPr>
            <c:extLst>
              <c:ext xmlns:c16="http://schemas.microsoft.com/office/drawing/2014/chart" uri="{C3380CC4-5D6E-409C-BE32-E72D297353CC}">
                <c16:uniqueId val="{00000001-D115-4419-908F-CD3CB258CECA}"/>
              </c:ext>
            </c:extLst>
          </c:dPt>
          <c:dPt>
            <c:idx val="1"/>
            <c:invertIfNegative val="0"/>
            <c:bubble3D val="0"/>
            <c:extLst>
              <c:ext xmlns:c16="http://schemas.microsoft.com/office/drawing/2014/chart" uri="{C3380CC4-5D6E-409C-BE32-E72D297353CC}">
                <c16:uniqueId val="{00000002-D115-4419-908F-CD3CB258CECA}"/>
              </c:ext>
            </c:extLst>
          </c:dPt>
          <c:dPt>
            <c:idx val="3"/>
            <c:invertIfNegative val="0"/>
            <c:bubble3D val="0"/>
            <c:extLst>
              <c:ext xmlns:c16="http://schemas.microsoft.com/office/drawing/2014/chart" uri="{C3380CC4-5D6E-409C-BE32-E72D297353CC}">
                <c16:uniqueId val="{00000003-D115-4419-908F-CD3CB258CECA}"/>
              </c:ext>
            </c:extLst>
          </c:dPt>
          <c:dPt>
            <c:idx val="4"/>
            <c:invertIfNegative val="0"/>
            <c:bubble3D val="0"/>
            <c:extLst>
              <c:ext xmlns:c16="http://schemas.microsoft.com/office/drawing/2014/chart" uri="{C3380CC4-5D6E-409C-BE32-E72D297353CC}">
                <c16:uniqueId val="{00000004-D115-4419-908F-CD3CB258CECA}"/>
              </c:ext>
            </c:extLst>
          </c:dPt>
          <c:dPt>
            <c:idx val="5"/>
            <c:invertIfNegative val="0"/>
            <c:bubble3D val="0"/>
            <c:spPr>
              <a:solidFill>
                <a:srgbClr val="FF3300"/>
              </a:solidFill>
              <a:ln>
                <a:solidFill>
                  <a:schemeClr val="tx1"/>
                </a:solidFill>
              </a:ln>
            </c:spPr>
            <c:extLst>
              <c:ext xmlns:c16="http://schemas.microsoft.com/office/drawing/2014/chart" uri="{C3380CC4-5D6E-409C-BE32-E72D297353CC}">
                <c16:uniqueId val="{00000006-D115-4419-908F-CD3CB258CECA}"/>
              </c:ext>
            </c:extLst>
          </c:dPt>
          <c:dPt>
            <c:idx val="8"/>
            <c:invertIfNegative val="0"/>
            <c:bubble3D val="0"/>
            <c:extLst>
              <c:ext xmlns:c16="http://schemas.microsoft.com/office/drawing/2014/chart" uri="{C3380CC4-5D6E-409C-BE32-E72D297353CC}">
                <c16:uniqueId val="{00000007-D115-4419-908F-CD3CB258CECA}"/>
              </c:ext>
            </c:extLst>
          </c:dPt>
          <c:dPt>
            <c:idx val="10"/>
            <c:invertIfNegative val="0"/>
            <c:bubble3D val="0"/>
            <c:extLst>
              <c:ext xmlns:c16="http://schemas.microsoft.com/office/drawing/2014/chart" uri="{C3380CC4-5D6E-409C-BE32-E72D297353CC}">
                <c16:uniqueId val="{00000008-D115-4419-908F-CD3CB258CECA}"/>
              </c:ext>
            </c:extLst>
          </c:dPt>
          <c:dLbls>
            <c:spPr>
              <a:noFill/>
              <a:ln>
                <a:noFill/>
              </a:ln>
              <a:effectLst/>
            </c:spPr>
            <c:txPr>
              <a:bodyPr rot="0" vert="horz"/>
              <a:lstStyle/>
              <a:p>
                <a:pPr>
                  <a:defRPr sz="800">
                    <a:effectLst>
                      <a:glow rad="127000">
                        <a:sysClr val="window" lastClr="FFFFFF"/>
                      </a:glow>
                    </a:effectLst>
                    <a:latin typeface="+mn-lt"/>
                    <a:cs typeface="Arial" panose="020B0604020202020204" pitchFamily="34" charset="0"/>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S_Dat!$I$17:$M$19</c:f>
              <c:multiLvlStrCache>
                <c:ptCount val="5"/>
                <c:lvl>
                  <c:pt idx="0">
                    <c:v>Unterstreichung</c:v>
                  </c:pt>
                  <c:pt idx="1">
                    <c:v>Ergänzung:
Satz/Stichpunkte</c:v>
                  </c:pt>
                  <c:pt idx="2">
                    <c:v>Zuordnung:
Richtig/Falsch</c:v>
                  </c:pt>
                  <c:pt idx="3">
                    <c:v>Ergänzung:
Satz </c:v>
                  </c:pt>
                  <c:pt idx="4">
                    <c:v>Ergänzung:
richtige Schreibung </c:v>
                  </c:pt>
                </c:lvl>
                <c:lvl>
                  <c:pt idx="0">
                    <c:v>1</c:v>
                  </c:pt>
                  <c:pt idx="1">
                    <c:v>2</c:v>
                  </c:pt>
                  <c:pt idx="2">
                    <c:v>3</c:v>
                  </c:pt>
                  <c:pt idx="3">
                    <c:v>4</c:v>
                  </c:pt>
                  <c:pt idx="4">
                    <c:v>4</c:v>
                  </c:pt>
                </c:lvl>
                <c:lvl>
                  <c:pt idx="0">
                    <c:v>Lesen</c:v>
                  </c:pt>
                </c:lvl>
              </c:multiLvlStrCache>
            </c:multiLvlStrRef>
          </c:cat>
          <c:val>
            <c:numRef>
              <c:f>S_Dat!$I$23:$M$23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9-D115-4419-908F-CD3CB258CECA}"/>
            </c:ext>
          </c:extLst>
        </c:ser>
        <c:dLbls>
          <c:showLegendKey val="0"/>
          <c:showVal val="0"/>
          <c:showCatName val="0"/>
          <c:showSerName val="0"/>
          <c:showPercent val="0"/>
          <c:showBubbleSize val="0"/>
        </c:dLbls>
        <c:gapWidth val="200"/>
        <c:axId val="171228160"/>
        <c:axId val="35500800"/>
      </c:barChart>
      <c:catAx>
        <c:axId val="171228160"/>
        <c:scaling>
          <c:orientation val="minMax"/>
        </c:scaling>
        <c:delete val="0"/>
        <c:axPos val="b"/>
        <c:numFmt formatCode="General" sourceLinked="0"/>
        <c:majorTickMark val="out"/>
        <c:minorTickMark val="none"/>
        <c:tickLblPos val="nextTo"/>
        <c:txPr>
          <a:bodyPr/>
          <a:lstStyle/>
          <a:p>
            <a:pPr>
              <a:defRPr sz="700">
                <a:latin typeface="+mn-lt"/>
              </a:defRPr>
            </a:pPr>
            <a:endParaRPr lang="de-DE"/>
          </a:p>
        </c:txPr>
        <c:crossAx val="35500800"/>
        <c:crosses val="autoZero"/>
        <c:auto val="1"/>
        <c:lblAlgn val="ctr"/>
        <c:lblOffset val="100"/>
        <c:noMultiLvlLbl val="0"/>
      </c:catAx>
      <c:valAx>
        <c:axId val="35500800"/>
        <c:scaling>
          <c:orientation val="minMax"/>
          <c:max val="1"/>
          <c:min val="0"/>
        </c:scaling>
        <c:delete val="0"/>
        <c:axPos val="l"/>
        <c:majorGridlines>
          <c:spPr>
            <a:ln>
              <a:solidFill>
                <a:schemeClr val="tx1"/>
              </a:solidFill>
            </a:ln>
          </c:spPr>
        </c:majorGridlines>
        <c:minorGridlines/>
        <c:title>
          <c:tx>
            <c:rich>
              <a:bodyPr rot="-5400000" vert="horz"/>
              <a:lstStyle/>
              <a:p>
                <a:pPr>
                  <a:defRPr sz="900"/>
                </a:pPr>
                <a:r>
                  <a:rPr lang="en-US" sz="900"/>
                  <a:t>Erfüllungsprozentsätze</a:t>
                </a:r>
              </a:p>
            </c:rich>
          </c:tx>
          <c:layout>
            <c:manualLayout>
              <c:xMode val="edge"/>
              <c:yMode val="edge"/>
              <c:x val="1.6314236111111115E-3"/>
              <c:y val="0.16439444444444443"/>
            </c:manualLayout>
          </c:layout>
          <c:overlay val="0"/>
        </c:title>
        <c:numFmt formatCode="0%" sourceLinked="1"/>
        <c:majorTickMark val="out"/>
        <c:minorTickMark val="none"/>
        <c:tickLblPos val="nextTo"/>
        <c:txPr>
          <a:bodyPr/>
          <a:lstStyle/>
          <a:p>
            <a:pPr>
              <a:defRPr sz="800">
                <a:latin typeface="+mn-lt"/>
                <a:cs typeface="Arial" panose="020B0604020202020204" pitchFamily="34" charset="0"/>
              </a:defRPr>
            </a:pPr>
            <a:endParaRPr lang="de-DE"/>
          </a:p>
        </c:txPr>
        <c:crossAx val="171228160"/>
        <c:crosses val="autoZero"/>
        <c:crossBetween val="between"/>
        <c:majorUnit val="0.2"/>
        <c:minorUnit val="0.1"/>
      </c:valAx>
      <c:spPr>
        <a:noFill/>
        <a:ln>
          <a:solidFill>
            <a:schemeClr val="tx1"/>
          </a:solidFill>
        </a:ln>
      </c:spPr>
    </c:plotArea>
    <c:plotVisOnly val="1"/>
    <c:dispBlanksAs val="gap"/>
    <c:showDLblsOverMax val="0"/>
  </c:chart>
  <c:spPr>
    <a:noFill/>
  </c:spPr>
  <c:printSettings>
    <c:headerFooter/>
    <c:pageMargins b="0.75" l="0.7" r="0.7" t="0.75" header="0.3" footer="0.3"/>
    <c:pageSetup paperSize="9" orientation="portrait"/>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487547892720311E-2"/>
          <c:y val="0.1422483416252073"/>
          <c:w val="0.90599568965517241"/>
          <c:h val="0.71245535714285713"/>
        </c:manualLayout>
      </c:layout>
      <c:barChart>
        <c:barDir val="col"/>
        <c:grouping val="clustered"/>
        <c:varyColors val="0"/>
        <c:ser>
          <c:idx val="2"/>
          <c:order val="0"/>
          <c:spPr>
            <a:ln>
              <a:solidFill>
                <a:schemeClr val="tx1"/>
              </a:solidFill>
            </a:ln>
          </c:spPr>
          <c:invertIfNegative val="0"/>
          <c:dPt>
            <c:idx val="0"/>
            <c:invertIfNegative val="0"/>
            <c:bubble3D val="0"/>
            <c:spPr>
              <a:solidFill>
                <a:srgbClr val="FDAB0C"/>
              </a:solidFill>
              <a:ln>
                <a:solidFill>
                  <a:schemeClr val="tx1"/>
                </a:solidFill>
              </a:ln>
            </c:spPr>
            <c:extLst>
              <c:ext xmlns:c16="http://schemas.microsoft.com/office/drawing/2014/chart" uri="{C3380CC4-5D6E-409C-BE32-E72D297353CC}">
                <c16:uniqueId val="{00000001-3218-4C47-90EA-31D312955B9A}"/>
              </c:ext>
            </c:extLst>
          </c:dPt>
          <c:dPt>
            <c:idx val="1"/>
            <c:invertIfNegative val="0"/>
            <c:bubble3D val="0"/>
            <c:spPr>
              <a:solidFill>
                <a:srgbClr val="008000"/>
              </a:solidFill>
              <a:ln>
                <a:solidFill>
                  <a:schemeClr val="tx1"/>
                </a:solidFill>
              </a:ln>
            </c:spPr>
            <c:extLst>
              <c:ext xmlns:c16="http://schemas.microsoft.com/office/drawing/2014/chart" uri="{C3380CC4-5D6E-409C-BE32-E72D297353CC}">
                <c16:uniqueId val="{00000003-3218-4C47-90EA-31D312955B9A}"/>
              </c:ext>
            </c:extLst>
          </c:dPt>
          <c:dPt>
            <c:idx val="2"/>
            <c:invertIfNegative val="0"/>
            <c:bubble3D val="0"/>
            <c:spPr>
              <a:solidFill>
                <a:srgbClr val="FF3300"/>
              </a:solidFill>
              <a:ln>
                <a:solidFill>
                  <a:schemeClr val="tx1"/>
                </a:solidFill>
              </a:ln>
            </c:spPr>
            <c:extLst>
              <c:ext xmlns:c16="http://schemas.microsoft.com/office/drawing/2014/chart" uri="{C3380CC4-5D6E-409C-BE32-E72D297353CC}">
                <c16:uniqueId val="{00000005-3218-4C47-90EA-31D312955B9A}"/>
              </c:ext>
            </c:extLst>
          </c:dPt>
          <c:dLbls>
            <c:spPr>
              <a:noFill/>
              <a:ln>
                <a:noFill/>
              </a:ln>
              <a:effectLst/>
            </c:spPr>
            <c:txPr>
              <a:bodyPr/>
              <a:lstStyle/>
              <a:p>
                <a:pPr>
                  <a:defRPr sz="800">
                    <a:effectLst>
                      <a:glow rad="127000">
                        <a:sysClr val="window" lastClr="FFFFFF"/>
                      </a:glow>
                    </a:effectLst>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S_Dat!$D$29:$D$31</c:f>
              <c:strCache>
                <c:ptCount val="3"/>
                <c:pt idx="0">
                  <c:v>AFB I</c:v>
                </c:pt>
                <c:pt idx="1">
                  <c:v>AFB II</c:v>
                </c:pt>
                <c:pt idx="2">
                  <c:v>AFB III</c:v>
                </c:pt>
              </c:strCache>
            </c:strRef>
          </c:cat>
          <c:val>
            <c:numRef>
              <c:f>S_Dat!$E$29:$E$31</c:f>
              <c:numCache>
                <c:formatCode>0%</c:formatCode>
                <c:ptCount val="3"/>
                <c:pt idx="0">
                  <c:v>0</c:v>
                </c:pt>
                <c:pt idx="1">
                  <c:v>0</c:v>
                </c:pt>
                <c:pt idx="2">
                  <c:v>0</c:v>
                </c:pt>
              </c:numCache>
            </c:numRef>
          </c:val>
          <c:extLst>
            <c:ext xmlns:c16="http://schemas.microsoft.com/office/drawing/2014/chart" uri="{C3380CC4-5D6E-409C-BE32-E72D297353CC}">
              <c16:uniqueId val="{00000006-3218-4C47-90EA-31D312955B9A}"/>
            </c:ext>
          </c:extLst>
        </c:ser>
        <c:dLbls>
          <c:showLegendKey val="0"/>
          <c:showVal val="0"/>
          <c:showCatName val="0"/>
          <c:showSerName val="0"/>
          <c:showPercent val="0"/>
          <c:showBubbleSize val="0"/>
        </c:dLbls>
        <c:gapWidth val="300"/>
        <c:axId val="35515008"/>
        <c:axId val="35516800"/>
      </c:barChart>
      <c:catAx>
        <c:axId val="35515008"/>
        <c:scaling>
          <c:orientation val="minMax"/>
        </c:scaling>
        <c:delete val="0"/>
        <c:axPos val="b"/>
        <c:numFmt formatCode="General" sourceLinked="0"/>
        <c:majorTickMark val="out"/>
        <c:minorTickMark val="none"/>
        <c:tickLblPos val="nextTo"/>
        <c:spPr>
          <a:ln>
            <a:solidFill>
              <a:schemeClr val="tx1"/>
            </a:solidFill>
          </a:ln>
        </c:spPr>
        <c:txPr>
          <a:bodyPr/>
          <a:lstStyle/>
          <a:p>
            <a:pPr>
              <a:defRPr sz="700">
                <a:latin typeface="+mn-lt"/>
              </a:defRPr>
            </a:pPr>
            <a:endParaRPr lang="de-DE"/>
          </a:p>
        </c:txPr>
        <c:crossAx val="35516800"/>
        <c:crosses val="autoZero"/>
        <c:auto val="1"/>
        <c:lblAlgn val="ctr"/>
        <c:lblOffset val="100"/>
        <c:noMultiLvlLbl val="0"/>
      </c:catAx>
      <c:valAx>
        <c:axId val="35516800"/>
        <c:scaling>
          <c:orientation val="minMax"/>
          <c:max val="1"/>
          <c:min val="0"/>
        </c:scaling>
        <c:delete val="0"/>
        <c:axPos val="l"/>
        <c:majorGridlines/>
        <c:minorGridlines>
          <c:spPr>
            <a:ln>
              <a:solidFill>
                <a:schemeClr val="tx1"/>
              </a:solidFill>
            </a:ln>
          </c:spPr>
        </c:minorGridlines>
        <c:title>
          <c:tx>
            <c:rich>
              <a:bodyPr rot="-5400000" vert="horz"/>
              <a:lstStyle/>
              <a:p>
                <a:pPr>
                  <a:defRPr sz="900"/>
                </a:pPr>
                <a:r>
                  <a:rPr lang="en-US" sz="900"/>
                  <a:t>Erfüllungsprozentsätze</a:t>
                </a:r>
              </a:p>
            </c:rich>
          </c:tx>
          <c:layout>
            <c:manualLayout>
              <c:xMode val="edge"/>
              <c:yMode val="edge"/>
              <c:x val="1.6314236111111115E-3"/>
              <c:y val="0.16439444444444443"/>
            </c:manualLayout>
          </c:layout>
          <c:overlay val="0"/>
        </c:title>
        <c:numFmt formatCode="0%" sourceLinked="1"/>
        <c:majorTickMark val="out"/>
        <c:minorTickMark val="none"/>
        <c:tickLblPos val="nextTo"/>
        <c:spPr>
          <a:ln>
            <a:solidFill>
              <a:schemeClr val="tx1"/>
            </a:solidFill>
          </a:ln>
        </c:spPr>
        <c:txPr>
          <a:bodyPr/>
          <a:lstStyle/>
          <a:p>
            <a:pPr>
              <a:defRPr sz="800">
                <a:latin typeface="+mn-lt"/>
                <a:cs typeface="Arial" panose="020B0604020202020204" pitchFamily="34" charset="0"/>
              </a:defRPr>
            </a:pPr>
            <a:endParaRPr lang="de-DE"/>
          </a:p>
        </c:txPr>
        <c:crossAx val="35515008"/>
        <c:crosses val="autoZero"/>
        <c:crossBetween val="between"/>
        <c:majorUnit val="0.2"/>
        <c:minorUnit val="0.1"/>
      </c:valAx>
      <c:spPr>
        <a:noFill/>
        <a:ln>
          <a:solidFill>
            <a:schemeClr val="tx1"/>
          </a:solidFill>
        </a:ln>
      </c:spPr>
    </c:plotArea>
    <c:plotVisOnly val="1"/>
    <c:dispBlanksAs val="gap"/>
    <c:showDLblsOverMax val="0"/>
  </c:chart>
  <c:spPr>
    <a:ln>
      <a:solidFill>
        <a:schemeClr val="tx1"/>
      </a:solidFill>
    </a:ln>
  </c:spPr>
  <c:printSettings>
    <c:headerFooter/>
    <c:pageMargins b="0.75" l="0.7" r="0.7" t="0.75" header="0.3" footer="0.3"/>
    <c:pageSetup paperSize="9"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487547892720311E-2"/>
          <c:y val="0.15874934548653141"/>
          <c:w val="0.90599568965517241"/>
          <c:h val="0.70447758284600392"/>
        </c:manualLayout>
      </c:layout>
      <c:barChart>
        <c:barDir val="col"/>
        <c:grouping val="clustered"/>
        <c:varyColors val="0"/>
        <c:ser>
          <c:idx val="0"/>
          <c:order val="0"/>
          <c:spPr>
            <a:solidFill>
              <a:srgbClr val="CCFFCC"/>
            </a:solidFill>
            <a:ln>
              <a:solidFill>
                <a:schemeClr val="tx1"/>
              </a:solidFill>
            </a:ln>
          </c:spPr>
          <c:invertIfNegative val="0"/>
          <c:dPt>
            <c:idx val="0"/>
            <c:invertIfNegative val="0"/>
            <c:bubble3D val="0"/>
            <c:spPr>
              <a:solidFill>
                <a:srgbClr val="00B0F0"/>
              </a:solidFill>
              <a:ln>
                <a:solidFill>
                  <a:schemeClr val="tx1"/>
                </a:solidFill>
              </a:ln>
            </c:spPr>
            <c:extLst>
              <c:ext xmlns:c16="http://schemas.microsoft.com/office/drawing/2014/chart" uri="{C3380CC4-5D6E-409C-BE32-E72D297353CC}">
                <c16:uniqueId val="{00000001-571E-49C4-B94B-19F886972C3F}"/>
              </c:ext>
            </c:extLst>
          </c:dPt>
          <c:dPt>
            <c:idx val="1"/>
            <c:invertIfNegative val="0"/>
            <c:bubble3D val="0"/>
            <c:spPr>
              <a:solidFill>
                <a:srgbClr val="92D050"/>
              </a:solidFill>
              <a:ln>
                <a:solidFill>
                  <a:schemeClr val="tx1"/>
                </a:solidFill>
              </a:ln>
            </c:spPr>
            <c:extLst>
              <c:ext xmlns:c16="http://schemas.microsoft.com/office/drawing/2014/chart" uri="{C3380CC4-5D6E-409C-BE32-E72D297353CC}">
                <c16:uniqueId val="{00000003-571E-49C4-B94B-19F886972C3F}"/>
              </c:ext>
            </c:extLst>
          </c:dPt>
          <c:dPt>
            <c:idx val="2"/>
            <c:invertIfNegative val="0"/>
            <c:bubble3D val="0"/>
            <c:spPr>
              <a:solidFill>
                <a:srgbClr val="FFFF00"/>
              </a:solidFill>
              <a:ln>
                <a:solidFill>
                  <a:schemeClr val="tx1"/>
                </a:solidFill>
              </a:ln>
            </c:spPr>
            <c:extLst>
              <c:ext xmlns:c16="http://schemas.microsoft.com/office/drawing/2014/chart" uri="{C3380CC4-5D6E-409C-BE32-E72D297353CC}">
                <c16:uniqueId val="{00000005-571E-49C4-B94B-19F886972C3F}"/>
              </c:ext>
            </c:extLst>
          </c:dPt>
          <c:dLbls>
            <c:spPr>
              <a:noFill/>
              <a:ln>
                <a:noFill/>
              </a:ln>
              <a:effectLst/>
            </c:spPr>
            <c:txPr>
              <a:bodyPr rot="0" vert="horz"/>
              <a:lstStyle/>
              <a:p>
                <a:pPr>
                  <a:defRPr sz="800">
                    <a:effectLst>
                      <a:glow rad="127000">
                        <a:sysClr val="window" lastClr="FFFFFF"/>
                      </a:glow>
                    </a:effectLst>
                    <a:latin typeface="+mn-lt"/>
                    <a:cs typeface="Arial" panose="020B0604020202020204" pitchFamily="34" charset="0"/>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S_Dat!$D$34:$D$36</c:f>
              <c:strCache>
                <c:ptCount val="3"/>
                <c:pt idx="0">
                  <c:v>Zuhören</c:v>
                </c:pt>
                <c:pt idx="1">
                  <c:v>Lesen</c:v>
                </c:pt>
                <c:pt idx="2">
                  <c:v>Sprache / Rechtschreibung</c:v>
                </c:pt>
              </c:strCache>
            </c:strRef>
          </c:cat>
          <c:val>
            <c:numRef>
              <c:f>S_Dat!$E$34:$E$36</c:f>
              <c:numCache>
                <c:formatCode>0%</c:formatCode>
                <c:ptCount val="3"/>
                <c:pt idx="0">
                  <c:v>0</c:v>
                </c:pt>
                <c:pt idx="1">
                  <c:v>0</c:v>
                </c:pt>
                <c:pt idx="2">
                  <c:v>0</c:v>
                </c:pt>
              </c:numCache>
            </c:numRef>
          </c:val>
          <c:extLst>
            <c:ext xmlns:c16="http://schemas.microsoft.com/office/drawing/2014/chart" uri="{C3380CC4-5D6E-409C-BE32-E72D297353CC}">
              <c16:uniqueId val="{00000006-571E-49C4-B94B-19F886972C3F}"/>
            </c:ext>
          </c:extLst>
        </c:ser>
        <c:dLbls>
          <c:showLegendKey val="0"/>
          <c:showVal val="0"/>
          <c:showCatName val="0"/>
          <c:showSerName val="0"/>
          <c:showPercent val="0"/>
          <c:showBubbleSize val="0"/>
        </c:dLbls>
        <c:gapWidth val="300"/>
        <c:axId val="36850688"/>
        <c:axId val="36856576"/>
      </c:barChart>
      <c:catAx>
        <c:axId val="36850688"/>
        <c:scaling>
          <c:orientation val="minMax"/>
        </c:scaling>
        <c:delete val="0"/>
        <c:axPos val="b"/>
        <c:numFmt formatCode="General" sourceLinked="0"/>
        <c:majorTickMark val="out"/>
        <c:minorTickMark val="none"/>
        <c:tickLblPos val="nextTo"/>
        <c:spPr>
          <a:ln>
            <a:solidFill>
              <a:schemeClr val="tx1"/>
            </a:solidFill>
          </a:ln>
        </c:spPr>
        <c:txPr>
          <a:bodyPr/>
          <a:lstStyle/>
          <a:p>
            <a:pPr>
              <a:defRPr sz="700">
                <a:latin typeface="+mn-lt"/>
              </a:defRPr>
            </a:pPr>
            <a:endParaRPr lang="de-DE"/>
          </a:p>
        </c:txPr>
        <c:crossAx val="36856576"/>
        <c:crosses val="autoZero"/>
        <c:auto val="1"/>
        <c:lblAlgn val="ctr"/>
        <c:lblOffset val="100"/>
        <c:noMultiLvlLbl val="0"/>
      </c:catAx>
      <c:valAx>
        <c:axId val="36856576"/>
        <c:scaling>
          <c:orientation val="minMax"/>
          <c:max val="1"/>
          <c:min val="0"/>
        </c:scaling>
        <c:delete val="0"/>
        <c:axPos val="l"/>
        <c:majorGridlines/>
        <c:minorGridlines>
          <c:spPr>
            <a:ln>
              <a:solidFill>
                <a:schemeClr val="tx1"/>
              </a:solidFill>
            </a:ln>
          </c:spPr>
        </c:minorGridlines>
        <c:title>
          <c:tx>
            <c:rich>
              <a:bodyPr rot="-5400000" vert="horz"/>
              <a:lstStyle/>
              <a:p>
                <a:pPr>
                  <a:defRPr sz="900"/>
                </a:pPr>
                <a:r>
                  <a:rPr lang="en-US" sz="900"/>
                  <a:t>Erfüllungsprozentsätze</a:t>
                </a:r>
              </a:p>
            </c:rich>
          </c:tx>
          <c:layout>
            <c:manualLayout>
              <c:xMode val="edge"/>
              <c:yMode val="edge"/>
              <c:x val="1.6314236111111115E-3"/>
              <c:y val="0.16439444444444443"/>
            </c:manualLayout>
          </c:layout>
          <c:overlay val="0"/>
        </c:title>
        <c:numFmt formatCode="0%" sourceLinked="1"/>
        <c:majorTickMark val="out"/>
        <c:minorTickMark val="none"/>
        <c:tickLblPos val="nextTo"/>
        <c:spPr>
          <a:ln>
            <a:solidFill>
              <a:schemeClr val="tx1"/>
            </a:solidFill>
          </a:ln>
        </c:spPr>
        <c:txPr>
          <a:bodyPr/>
          <a:lstStyle/>
          <a:p>
            <a:pPr>
              <a:defRPr sz="800">
                <a:latin typeface="+mn-lt"/>
                <a:cs typeface="Arial" panose="020B0604020202020204" pitchFamily="34" charset="0"/>
              </a:defRPr>
            </a:pPr>
            <a:endParaRPr lang="de-DE"/>
          </a:p>
        </c:txPr>
        <c:crossAx val="36850688"/>
        <c:crosses val="autoZero"/>
        <c:crossBetween val="between"/>
        <c:majorUnit val="0.2"/>
        <c:minorUnit val="0.1"/>
      </c:valAx>
      <c:spPr>
        <a:noFill/>
        <a:ln>
          <a:solidFill>
            <a:schemeClr val="tx1"/>
          </a:solidFill>
        </a:ln>
      </c:spPr>
    </c:plotArea>
    <c:plotVisOnly val="1"/>
    <c:dispBlanksAs val="gap"/>
    <c:showDLblsOverMax val="0"/>
  </c:chart>
  <c:spPr>
    <a:ln>
      <a:solidFill>
        <a:schemeClr val="tx1"/>
      </a:solidFill>
    </a:ln>
  </c:spPr>
  <c:printSettings>
    <c:headerFooter/>
    <c:pageMargins b="0.75" l="0.7" r="0.7" t="0.75" header="0.3" footer="0.3"/>
    <c:pageSetup paperSize="9" orientation="portrait"/>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7.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5" Type="http://schemas.openxmlformats.org/officeDocument/2006/relationships/chart" Target="../charts/chart10.xml"/><Relationship Id="rId4" Type="http://schemas.openxmlformats.org/officeDocument/2006/relationships/chart" Target="../charts/char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43963</xdr:colOff>
      <xdr:row>57</xdr:row>
      <xdr:rowOff>96321</xdr:rowOff>
    </xdr:from>
    <xdr:to>
      <xdr:col>13</xdr:col>
      <xdr:colOff>270578</xdr:colOff>
      <xdr:row>69</xdr:row>
      <xdr:rowOff>150321</xdr:rowOff>
    </xdr:to>
    <xdr:graphicFrame macro="">
      <xdr:nvGraphicFramePr>
        <xdr:cNvPr id="15" name="Diagramm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43963</xdr:colOff>
      <xdr:row>72</xdr:row>
      <xdr:rowOff>151622</xdr:rowOff>
    </xdr:from>
    <xdr:to>
      <xdr:col>13</xdr:col>
      <xdr:colOff>270578</xdr:colOff>
      <xdr:row>85</xdr:row>
      <xdr:rowOff>15122</xdr:rowOff>
    </xdr:to>
    <xdr:graphicFrame macro="">
      <xdr:nvGraphicFramePr>
        <xdr:cNvPr id="16" name="Diagramm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43963</xdr:colOff>
      <xdr:row>32</xdr:row>
      <xdr:rowOff>0</xdr:rowOff>
    </xdr:from>
    <xdr:to>
      <xdr:col>13</xdr:col>
      <xdr:colOff>270578</xdr:colOff>
      <xdr:row>42</xdr:row>
      <xdr:rowOff>111000</xdr:rowOff>
    </xdr:to>
    <xdr:graphicFrame macro="">
      <xdr:nvGraphicFramePr>
        <xdr:cNvPr id="18" name="Diagramm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43963</xdr:colOff>
      <xdr:row>43</xdr:row>
      <xdr:rowOff>120833</xdr:rowOff>
    </xdr:from>
    <xdr:to>
      <xdr:col>13</xdr:col>
      <xdr:colOff>270578</xdr:colOff>
      <xdr:row>54</xdr:row>
      <xdr:rowOff>77333</xdr:rowOff>
    </xdr:to>
    <xdr:graphicFrame macro="">
      <xdr:nvGraphicFramePr>
        <xdr:cNvPr id="19" name="Diagramm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43963</xdr:colOff>
      <xdr:row>88</xdr:row>
      <xdr:rowOff>139212</xdr:rowOff>
    </xdr:from>
    <xdr:to>
      <xdr:col>13</xdr:col>
      <xdr:colOff>270578</xdr:colOff>
      <xdr:row>101</xdr:row>
      <xdr:rowOff>2712</xdr:rowOff>
    </xdr:to>
    <xdr:graphicFrame macro="">
      <xdr:nvGraphicFramePr>
        <xdr:cNvPr id="29" name="Diagramm 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0.02965</cdr:x>
      <cdr:y>0</cdr:y>
    </cdr:from>
    <cdr:to>
      <cdr:x>0.98586</cdr:x>
      <cdr:y>0.11429</cdr:y>
    </cdr:to>
    <cdr:sp macro="" textlink="">
      <cdr:nvSpPr>
        <cdr:cNvPr id="2" name="Textfeld 1"/>
        <cdr:cNvSpPr txBox="1"/>
      </cdr:nvSpPr>
      <cdr:spPr>
        <a:xfrm xmlns:a="http://schemas.openxmlformats.org/drawingml/2006/main">
          <a:off x="170789" y="0"/>
          <a:ext cx="5507770" cy="288000"/>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AB6B2B0-444A-4331-BB32-31FFE8CAFCB3}" type="TxLink">
            <a:rPr lang="en-US" sz="900" b="1" i="0" u="none" strike="noStrike">
              <a:solidFill>
                <a:srgbClr val="000000"/>
              </a:solidFill>
              <a:latin typeface="Arial" panose="020B0604020202020204" pitchFamily="34" charset="0"/>
              <a:cs typeface="Arial" panose="020B0604020202020204" pitchFamily="34" charset="0"/>
            </a:rPr>
            <a:pPr algn="ctr"/>
            <a:t> </a:t>
          </a:fld>
          <a:endParaRPr lang="de-DE" sz="9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0.00811</cdr:x>
      <cdr:y>0.02106</cdr:y>
    </cdr:from>
    <cdr:to>
      <cdr:x>0.98161</cdr:x>
      <cdr:y>0.10117</cdr:y>
    </cdr:to>
    <cdr:sp macro="" textlink="">
      <cdr:nvSpPr>
        <cdr:cNvPr id="3" name="Textfeld 1"/>
        <cdr:cNvSpPr txBox="1"/>
      </cdr:nvSpPr>
      <cdr:spPr>
        <a:xfrm xmlns:a="http://schemas.openxmlformats.org/drawingml/2006/main">
          <a:off x="50800" y="50800"/>
          <a:ext cx="6098004" cy="193210"/>
        </a:xfrm>
        <a:prstGeom xmlns:a="http://schemas.openxmlformats.org/drawingml/2006/main" prst="rect">
          <a:avLst/>
        </a:prstGeom>
        <a:solidFill xmlns:a="http://schemas.openxmlformats.org/drawingml/2006/main">
          <a:schemeClr val="accent6">
            <a:lumMod val="20000"/>
            <a:lumOff val="80000"/>
          </a:schemeClr>
        </a:solidFill>
      </cdr:spPr>
      <cdr:txBody>
        <a:bodyPr xmlns:a="http://schemas.openxmlformats.org/drawingml/2006/main" wrap="non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100" b="1" i="0" baseline="0">
              <a:effectLst/>
              <a:latin typeface="+mn-lt"/>
              <a:ea typeface="+mn-ea"/>
              <a:cs typeface="+mn-cs"/>
            </a:rPr>
            <a:t>Erfüllung im Inhaltsbereich Zahlen und Größen</a:t>
          </a:r>
        </a:p>
      </cdr:txBody>
    </cdr:sp>
  </cdr:relSizeAnchor>
  <cdr:relSizeAnchor xmlns:cdr="http://schemas.openxmlformats.org/drawingml/2006/chartDrawing">
    <cdr:from>
      <cdr:x>0.02965</cdr:x>
      <cdr:y>0</cdr:y>
    </cdr:from>
    <cdr:to>
      <cdr:x>0.98586</cdr:x>
      <cdr:y>0.11429</cdr:y>
    </cdr:to>
    <cdr:sp macro="" textlink="">
      <cdr:nvSpPr>
        <cdr:cNvPr id="4" name="Textfeld 1"/>
        <cdr:cNvSpPr txBox="1"/>
      </cdr:nvSpPr>
      <cdr:spPr>
        <a:xfrm xmlns:a="http://schemas.openxmlformats.org/drawingml/2006/main">
          <a:off x="170789" y="0"/>
          <a:ext cx="5507770" cy="288000"/>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AB6B2B0-444A-4331-BB32-31FFE8CAFCB3}" type="TxLink">
            <a:rPr lang="en-US" sz="900" b="1" i="0" u="none" strike="noStrike">
              <a:solidFill>
                <a:srgbClr val="000000"/>
              </a:solidFill>
              <a:latin typeface="Arial" panose="020B0604020202020204" pitchFamily="34" charset="0"/>
              <a:cs typeface="Arial" panose="020B0604020202020204" pitchFamily="34" charset="0"/>
            </a:rPr>
            <a:pPr algn="ctr"/>
            <a:t> </a:t>
          </a:fld>
          <a:endParaRPr lang="de-DE" sz="9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0.00811</cdr:x>
      <cdr:y>0.02106</cdr:y>
    </cdr:from>
    <cdr:to>
      <cdr:x>0.98161</cdr:x>
      <cdr:y>0.10117</cdr:y>
    </cdr:to>
    <cdr:sp macro="" textlink="">
      <cdr:nvSpPr>
        <cdr:cNvPr id="5" name="Textfeld 1"/>
        <cdr:cNvSpPr txBox="1"/>
      </cdr:nvSpPr>
      <cdr:spPr>
        <a:xfrm xmlns:a="http://schemas.openxmlformats.org/drawingml/2006/main">
          <a:off x="50800" y="50800"/>
          <a:ext cx="6098004" cy="193210"/>
        </a:xfrm>
        <a:prstGeom xmlns:a="http://schemas.openxmlformats.org/drawingml/2006/main" prst="rect">
          <a:avLst/>
        </a:prstGeom>
        <a:solidFill xmlns:a="http://schemas.openxmlformats.org/drawingml/2006/main">
          <a:schemeClr val="accent6">
            <a:lumMod val="20000"/>
            <a:lumOff val="80000"/>
          </a:schemeClr>
        </a:solidFill>
      </cdr:spPr>
      <cdr:txBody>
        <a:bodyPr xmlns:a="http://schemas.openxmlformats.org/drawingml/2006/main" wrap="non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100" b="1" i="0" baseline="0">
              <a:effectLst/>
              <a:latin typeface="+mn-lt"/>
              <a:ea typeface="+mn-ea"/>
              <a:cs typeface="+mn-cs"/>
            </a:rPr>
            <a:t>Erfüllung in den Anforderungsbereichen</a:t>
          </a:r>
        </a:p>
      </cdr:txBody>
    </cdr:sp>
  </cdr:relSizeAnchor>
</c:userShapes>
</file>

<file path=xl/drawings/drawing11.xml><?xml version="1.0" encoding="utf-8"?>
<c:userShapes xmlns:c="http://schemas.openxmlformats.org/drawingml/2006/chart">
  <cdr:relSizeAnchor xmlns:cdr="http://schemas.openxmlformats.org/drawingml/2006/chartDrawing">
    <cdr:from>
      <cdr:x>0.02965</cdr:x>
      <cdr:y>0</cdr:y>
    </cdr:from>
    <cdr:to>
      <cdr:x>0.98586</cdr:x>
      <cdr:y>0.11429</cdr:y>
    </cdr:to>
    <cdr:sp macro="" textlink="">
      <cdr:nvSpPr>
        <cdr:cNvPr id="2" name="Textfeld 1"/>
        <cdr:cNvSpPr txBox="1"/>
      </cdr:nvSpPr>
      <cdr:spPr>
        <a:xfrm xmlns:a="http://schemas.openxmlformats.org/drawingml/2006/main">
          <a:off x="170789" y="0"/>
          <a:ext cx="5507770" cy="288000"/>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AB6B2B0-444A-4331-BB32-31FFE8CAFCB3}" type="TxLink">
            <a:rPr lang="en-US" sz="900" b="1" i="0" u="none" strike="noStrike">
              <a:solidFill>
                <a:srgbClr val="000000"/>
              </a:solidFill>
              <a:latin typeface="Arial" panose="020B0604020202020204" pitchFamily="34" charset="0"/>
              <a:cs typeface="Arial" panose="020B0604020202020204" pitchFamily="34" charset="0"/>
            </a:rPr>
            <a:pPr algn="ctr"/>
            <a:t> </a:t>
          </a:fld>
          <a:endParaRPr lang="de-DE" sz="9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0.00811</cdr:x>
      <cdr:y>0.02106</cdr:y>
    </cdr:from>
    <cdr:to>
      <cdr:x>0.98161</cdr:x>
      <cdr:y>0.10117</cdr:y>
    </cdr:to>
    <cdr:sp macro="" textlink="">
      <cdr:nvSpPr>
        <cdr:cNvPr id="3" name="Textfeld 1"/>
        <cdr:cNvSpPr txBox="1"/>
      </cdr:nvSpPr>
      <cdr:spPr>
        <a:xfrm xmlns:a="http://schemas.openxmlformats.org/drawingml/2006/main">
          <a:off x="50800" y="50800"/>
          <a:ext cx="6098004" cy="193210"/>
        </a:xfrm>
        <a:prstGeom xmlns:a="http://schemas.openxmlformats.org/drawingml/2006/main" prst="rect">
          <a:avLst/>
        </a:prstGeom>
        <a:solidFill xmlns:a="http://schemas.openxmlformats.org/drawingml/2006/main">
          <a:schemeClr val="accent6">
            <a:lumMod val="20000"/>
            <a:lumOff val="80000"/>
          </a:schemeClr>
        </a:solidFill>
      </cdr:spPr>
      <cdr:txBody>
        <a:bodyPr xmlns:a="http://schemas.openxmlformats.org/drawingml/2006/main" wrap="non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100" b="1" i="0" baseline="0">
              <a:effectLst/>
              <a:latin typeface="+mn-lt"/>
              <a:ea typeface="+mn-ea"/>
              <a:cs typeface="+mn-cs"/>
            </a:rPr>
            <a:t>Erfüllung in den Kompetenzbereichen</a:t>
          </a:r>
        </a:p>
      </cdr:txBody>
    </cdr:sp>
  </cdr:relSizeAnchor>
</c:userShapes>
</file>

<file path=xl/drawings/drawing12.xml><?xml version="1.0" encoding="utf-8"?>
<c:userShapes xmlns:c="http://schemas.openxmlformats.org/drawingml/2006/chart">
  <cdr:relSizeAnchor xmlns:cdr="http://schemas.openxmlformats.org/drawingml/2006/chartDrawing">
    <cdr:from>
      <cdr:x>0.02509</cdr:x>
      <cdr:y>0</cdr:y>
    </cdr:from>
    <cdr:to>
      <cdr:x>0.9813</cdr:x>
      <cdr:y>0.11429</cdr:y>
    </cdr:to>
    <cdr:sp macro="" textlink="">
      <cdr:nvSpPr>
        <cdr:cNvPr id="2" name="Textfeld 1"/>
        <cdr:cNvSpPr txBox="1"/>
      </cdr:nvSpPr>
      <cdr:spPr>
        <a:xfrm xmlns:a="http://schemas.openxmlformats.org/drawingml/2006/main">
          <a:off x="157164" y="0"/>
          <a:ext cx="5989699" cy="260227"/>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AB6B2B0-444A-4331-BB32-31FFE8CAFCB3}" type="TxLink">
            <a:rPr lang="en-US" sz="900" b="1" i="0" u="none" strike="noStrike">
              <a:solidFill>
                <a:srgbClr val="000000"/>
              </a:solidFill>
              <a:latin typeface="Arial" panose="020B0604020202020204" pitchFamily="34" charset="0"/>
              <a:cs typeface="Arial" panose="020B0604020202020204" pitchFamily="34" charset="0"/>
            </a:rPr>
            <a:pPr algn="ctr"/>
            <a:t> </a:t>
          </a:fld>
          <a:endParaRPr lang="de-DE" sz="9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0.00811</cdr:x>
      <cdr:y>0.02016</cdr:y>
    </cdr:from>
    <cdr:to>
      <cdr:x>0.98161</cdr:x>
      <cdr:y>0.09662</cdr:y>
    </cdr:to>
    <cdr:sp macro="" textlink="">
      <cdr:nvSpPr>
        <cdr:cNvPr id="3" name="Textfeld 1"/>
        <cdr:cNvSpPr txBox="1"/>
      </cdr:nvSpPr>
      <cdr:spPr>
        <a:xfrm xmlns:a="http://schemas.openxmlformats.org/drawingml/2006/main">
          <a:off x="50800" y="50800"/>
          <a:ext cx="6098004" cy="192680"/>
        </a:xfrm>
        <a:prstGeom xmlns:a="http://schemas.openxmlformats.org/drawingml/2006/main" prst="rect">
          <a:avLst/>
        </a:prstGeom>
        <a:solidFill xmlns:a="http://schemas.openxmlformats.org/drawingml/2006/main">
          <a:schemeClr val="accent6">
            <a:lumMod val="20000"/>
            <a:lumOff val="80000"/>
          </a:schemeClr>
        </a:solidFill>
      </cdr:spPr>
      <cdr:txBody>
        <a:bodyPr xmlns:a="http://schemas.openxmlformats.org/drawingml/2006/main" wrap="non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eaLnBrk="1" fontAlgn="auto" latinLnBrk="0" hangingPunct="1"/>
          <a:r>
            <a:rPr lang="en-US" sz="1100" b="1" i="0" baseline="0">
              <a:effectLst/>
              <a:latin typeface="+mn-lt"/>
              <a:ea typeface="+mn-ea"/>
              <a:cs typeface="+mn-cs"/>
            </a:rPr>
            <a:t>Erfüllung im Kompetenzbereich "Sprache / Rechtschreibung"</a:t>
          </a:r>
          <a:endParaRPr lang="de-DE">
            <a:effectLst/>
          </a:endParaRPr>
        </a:p>
      </cdr:txBody>
    </cdr:sp>
  </cdr:relSizeAnchor>
</c:userShapes>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8</xdr:col>
          <xdr:colOff>781050</xdr:colOff>
          <xdr:row>48</xdr:row>
          <xdr:rowOff>0</xdr:rowOff>
        </xdr:to>
        <xdr:sp macro="" textlink="">
          <xdr:nvSpPr>
            <xdr:cNvPr id="8194" name="Object 2" hidden="1">
              <a:extLst>
                <a:ext uri="{63B3BB69-23CF-44E3-9099-C40C66FF867C}">
                  <a14:compatExt spid="_x0000_s819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c:userShapes xmlns:c="http://schemas.openxmlformats.org/drawingml/2006/chart">
  <cdr:relSizeAnchor xmlns:cdr="http://schemas.openxmlformats.org/drawingml/2006/chartDrawing">
    <cdr:from>
      <cdr:x>0.02851</cdr:x>
      <cdr:y>4.64228E-7</cdr:y>
    </cdr:from>
    <cdr:to>
      <cdr:x>0.98472</cdr:x>
      <cdr:y>0.08602</cdr:y>
    </cdr:to>
    <cdr:sp macro="" textlink="">
      <cdr:nvSpPr>
        <cdr:cNvPr id="2" name="Textfeld 1"/>
        <cdr:cNvSpPr txBox="1"/>
      </cdr:nvSpPr>
      <cdr:spPr>
        <a:xfrm xmlns:a="http://schemas.openxmlformats.org/drawingml/2006/main">
          <a:off x="178138" y="1"/>
          <a:ext cx="5974662" cy="185296"/>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D6B2B9D-054C-4CEE-B368-BBD54424F0DB}" type="TxLink">
            <a:rPr lang="en-US" sz="900" b="1" i="0" u="none" strike="noStrike">
              <a:solidFill>
                <a:srgbClr val="000000"/>
              </a:solidFill>
              <a:latin typeface="Arial" panose="020B0604020202020204" pitchFamily="34" charset="0"/>
              <a:cs typeface="Arial" panose="020B0604020202020204" pitchFamily="34" charset="0"/>
            </a:rPr>
            <a:pPr algn="ctr"/>
            <a:t> </a:t>
          </a:fld>
          <a:endParaRPr lang="de-DE" sz="9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0.00811</cdr:x>
      <cdr:y>0.02016</cdr:y>
    </cdr:from>
    <cdr:to>
      <cdr:x>0.98161</cdr:x>
      <cdr:y>0.09662</cdr:y>
    </cdr:to>
    <cdr:sp macro="" textlink="">
      <cdr:nvSpPr>
        <cdr:cNvPr id="3" name="Textfeld 1"/>
        <cdr:cNvSpPr txBox="1"/>
      </cdr:nvSpPr>
      <cdr:spPr>
        <a:xfrm xmlns:a="http://schemas.openxmlformats.org/drawingml/2006/main">
          <a:off x="50800" y="50800"/>
          <a:ext cx="6098004" cy="192680"/>
        </a:xfrm>
        <a:prstGeom xmlns:a="http://schemas.openxmlformats.org/drawingml/2006/main" prst="rect">
          <a:avLst/>
        </a:prstGeom>
        <a:solidFill xmlns:a="http://schemas.openxmlformats.org/drawingml/2006/main">
          <a:schemeClr val="accent6">
            <a:lumMod val="20000"/>
            <a:lumOff val="80000"/>
          </a:schemeClr>
        </a:solidFill>
      </cdr:spPr>
      <cdr:txBody>
        <a:bodyPr xmlns:a="http://schemas.openxmlformats.org/drawingml/2006/main" wrap="non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100" b="1" i="0" baseline="0">
              <a:effectLst/>
              <a:latin typeface="+mn-lt"/>
              <a:ea typeface="+mn-ea"/>
              <a:cs typeface="+mn-cs"/>
            </a:rPr>
            <a:t>Erfüllung im Kompetenzbereich "Zuhören"</a:t>
          </a:r>
        </a:p>
      </cdr:txBody>
    </cdr:sp>
  </cdr:relSizeAnchor>
</c:userShapes>
</file>

<file path=xl/drawings/drawing3.xml><?xml version="1.0" encoding="utf-8"?>
<c:userShapes xmlns:c="http://schemas.openxmlformats.org/drawingml/2006/chart">
  <cdr:relSizeAnchor xmlns:cdr="http://schemas.openxmlformats.org/drawingml/2006/chartDrawing">
    <cdr:from>
      <cdr:x>0.02509</cdr:x>
      <cdr:y>0</cdr:y>
    </cdr:from>
    <cdr:to>
      <cdr:x>0.9813</cdr:x>
      <cdr:y>0.11429</cdr:y>
    </cdr:to>
    <cdr:sp macro="" textlink="">
      <cdr:nvSpPr>
        <cdr:cNvPr id="2" name="Textfeld 1"/>
        <cdr:cNvSpPr txBox="1"/>
      </cdr:nvSpPr>
      <cdr:spPr>
        <a:xfrm xmlns:a="http://schemas.openxmlformats.org/drawingml/2006/main">
          <a:off x="157164" y="0"/>
          <a:ext cx="5989699" cy="260227"/>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AB6B2B0-444A-4331-BB32-31FFE8CAFCB3}" type="TxLink">
            <a:rPr lang="en-US" sz="900" b="1" i="0" u="none" strike="noStrike">
              <a:solidFill>
                <a:srgbClr val="000000"/>
              </a:solidFill>
              <a:latin typeface="Arial" panose="020B0604020202020204" pitchFamily="34" charset="0"/>
              <a:cs typeface="Arial" panose="020B0604020202020204" pitchFamily="34" charset="0"/>
            </a:rPr>
            <a:pPr algn="ctr"/>
            <a:t> </a:t>
          </a:fld>
          <a:endParaRPr lang="de-DE" sz="9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0.00811</cdr:x>
      <cdr:y>0.02016</cdr:y>
    </cdr:from>
    <cdr:to>
      <cdr:x>0.98161</cdr:x>
      <cdr:y>0.09662</cdr:y>
    </cdr:to>
    <cdr:sp macro="" textlink="">
      <cdr:nvSpPr>
        <cdr:cNvPr id="3" name="Textfeld 1"/>
        <cdr:cNvSpPr txBox="1"/>
      </cdr:nvSpPr>
      <cdr:spPr>
        <a:xfrm xmlns:a="http://schemas.openxmlformats.org/drawingml/2006/main">
          <a:off x="50800" y="50800"/>
          <a:ext cx="6098004" cy="192680"/>
        </a:xfrm>
        <a:prstGeom xmlns:a="http://schemas.openxmlformats.org/drawingml/2006/main" prst="rect">
          <a:avLst/>
        </a:prstGeom>
        <a:solidFill xmlns:a="http://schemas.openxmlformats.org/drawingml/2006/main">
          <a:schemeClr val="accent6">
            <a:lumMod val="20000"/>
            <a:lumOff val="80000"/>
          </a:schemeClr>
        </a:solidFill>
      </cdr:spPr>
      <cdr:txBody>
        <a:bodyPr xmlns:a="http://schemas.openxmlformats.org/drawingml/2006/main" wrap="non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eaLnBrk="1" fontAlgn="auto" latinLnBrk="0" hangingPunct="1"/>
          <a:r>
            <a:rPr lang="en-US" sz="1100" b="1" i="0" baseline="0">
              <a:effectLst/>
              <a:latin typeface="+mn-lt"/>
              <a:ea typeface="+mn-ea"/>
              <a:cs typeface="+mn-cs"/>
            </a:rPr>
            <a:t>Erfüllung im Kompetenzbereich "Lesen"</a:t>
          </a:r>
          <a:endParaRPr lang="de-DE">
            <a:effectLst/>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0.02965</cdr:x>
      <cdr:y>0</cdr:y>
    </cdr:from>
    <cdr:to>
      <cdr:x>0.98586</cdr:x>
      <cdr:y>0.11429</cdr:y>
    </cdr:to>
    <cdr:sp macro="" textlink="">
      <cdr:nvSpPr>
        <cdr:cNvPr id="2" name="Textfeld 1"/>
        <cdr:cNvSpPr txBox="1"/>
      </cdr:nvSpPr>
      <cdr:spPr>
        <a:xfrm xmlns:a="http://schemas.openxmlformats.org/drawingml/2006/main">
          <a:off x="170789" y="0"/>
          <a:ext cx="5507770" cy="288000"/>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AB6B2B0-444A-4331-BB32-31FFE8CAFCB3}" type="TxLink">
            <a:rPr lang="en-US" sz="900" b="1" i="0" u="none" strike="noStrike">
              <a:solidFill>
                <a:srgbClr val="000000"/>
              </a:solidFill>
              <a:latin typeface="Arial" panose="020B0604020202020204" pitchFamily="34" charset="0"/>
              <a:cs typeface="Arial" panose="020B0604020202020204" pitchFamily="34" charset="0"/>
            </a:rPr>
            <a:pPr algn="ctr"/>
            <a:t> </a:t>
          </a:fld>
          <a:endParaRPr lang="de-DE" sz="9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0.00811</cdr:x>
      <cdr:y>0.02106</cdr:y>
    </cdr:from>
    <cdr:to>
      <cdr:x>0.98161</cdr:x>
      <cdr:y>0.10117</cdr:y>
    </cdr:to>
    <cdr:sp macro="" textlink="">
      <cdr:nvSpPr>
        <cdr:cNvPr id="3" name="Textfeld 1"/>
        <cdr:cNvSpPr txBox="1"/>
      </cdr:nvSpPr>
      <cdr:spPr>
        <a:xfrm xmlns:a="http://schemas.openxmlformats.org/drawingml/2006/main">
          <a:off x="50800" y="50800"/>
          <a:ext cx="6098004" cy="193210"/>
        </a:xfrm>
        <a:prstGeom xmlns:a="http://schemas.openxmlformats.org/drawingml/2006/main" prst="rect">
          <a:avLst/>
        </a:prstGeom>
        <a:solidFill xmlns:a="http://schemas.openxmlformats.org/drawingml/2006/main">
          <a:schemeClr val="accent6">
            <a:lumMod val="20000"/>
            <a:lumOff val="80000"/>
          </a:schemeClr>
        </a:solidFill>
      </cdr:spPr>
      <cdr:txBody>
        <a:bodyPr xmlns:a="http://schemas.openxmlformats.org/drawingml/2006/main" wrap="non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100" b="1" i="0" baseline="0">
              <a:effectLst/>
              <a:latin typeface="+mn-lt"/>
              <a:ea typeface="+mn-ea"/>
              <a:cs typeface="+mn-cs"/>
            </a:rPr>
            <a:t>Erfüllung im Inhaltsbereich Zahlen und Größen</a:t>
          </a:r>
        </a:p>
      </cdr:txBody>
    </cdr:sp>
  </cdr:relSizeAnchor>
  <cdr:relSizeAnchor xmlns:cdr="http://schemas.openxmlformats.org/drawingml/2006/chartDrawing">
    <cdr:from>
      <cdr:x>0.02965</cdr:x>
      <cdr:y>0</cdr:y>
    </cdr:from>
    <cdr:to>
      <cdr:x>0.98586</cdr:x>
      <cdr:y>0.11429</cdr:y>
    </cdr:to>
    <cdr:sp macro="" textlink="">
      <cdr:nvSpPr>
        <cdr:cNvPr id="4" name="Textfeld 1"/>
        <cdr:cNvSpPr txBox="1"/>
      </cdr:nvSpPr>
      <cdr:spPr>
        <a:xfrm xmlns:a="http://schemas.openxmlformats.org/drawingml/2006/main">
          <a:off x="170789" y="0"/>
          <a:ext cx="5507770" cy="288000"/>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AB6B2B0-444A-4331-BB32-31FFE8CAFCB3}" type="TxLink">
            <a:rPr lang="en-US" sz="900" b="1" i="0" u="none" strike="noStrike">
              <a:solidFill>
                <a:srgbClr val="000000"/>
              </a:solidFill>
              <a:latin typeface="Arial" panose="020B0604020202020204" pitchFamily="34" charset="0"/>
              <a:cs typeface="Arial" panose="020B0604020202020204" pitchFamily="34" charset="0"/>
            </a:rPr>
            <a:pPr algn="ctr"/>
            <a:t> </a:t>
          </a:fld>
          <a:endParaRPr lang="de-DE" sz="9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0.00811</cdr:x>
      <cdr:y>0.02106</cdr:y>
    </cdr:from>
    <cdr:to>
      <cdr:x>0.98161</cdr:x>
      <cdr:y>0.10117</cdr:y>
    </cdr:to>
    <cdr:sp macro="" textlink="">
      <cdr:nvSpPr>
        <cdr:cNvPr id="5" name="Textfeld 1"/>
        <cdr:cNvSpPr txBox="1"/>
      </cdr:nvSpPr>
      <cdr:spPr>
        <a:xfrm xmlns:a="http://schemas.openxmlformats.org/drawingml/2006/main">
          <a:off x="50800" y="50800"/>
          <a:ext cx="6098004" cy="193210"/>
        </a:xfrm>
        <a:prstGeom xmlns:a="http://schemas.openxmlformats.org/drawingml/2006/main" prst="rect">
          <a:avLst/>
        </a:prstGeom>
        <a:solidFill xmlns:a="http://schemas.openxmlformats.org/drawingml/2006/main">
          <a:schemeClr val="accent6">
            <a:lumMod val="20000"/>
            <a:lumOff val="80000"/>
          </a:schemeClr>
        </a:solidFill>
      </cdr:spPr>
      <cdr:txBody>
        <a:bodyPr xmlns:a="http://schemas.openxmlformats.org/drawingml/2006/main" wrap="non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100" b="1" i="0" baseline="0">
              <a:effectLst/>
              <a:latin typeface="+mn-lt"/>
              <a:ea typeface="+mn-ea"/>
              <a:cs typeface="+mn-cs"/>
            </a:rPr>
            <a:t>Erfüllung in den Anforderungsbereichen</a:t>
          </a:r>
        </a:p>
      </cdr:txBody>
    </cdr:sp>
  </cdr:relSizeAnchor>
</c:userShapes>
</file>

<file path=xl/drawings/drawing5.xml><?xml version="1.0" encoding="utf-8"?>
<c:userShapes xmlns:c="http://schemas.openxmlformats.org/drawingml/2006/chart">
  <cdr:relSizeAnchor xmlns:cdr="http://schemas.openxmlformats.org/drawingml/2006/chartDrawing">
    <cdr:from>
      <cdr:x>0.02965</cdr:x>
      <cdr:y>0</cdr:y>
    </cdr:from>
    <cdr:to>
      <cdr:x>0.98586</cdr:x>
      <cdr:y>0.11429</cdr:y>
    </cdr:to>
    <cdr:sp macro="" textlink="">
      <cdr:nvSpPr>
        <cdr:cNvPr id="2" name="Textfeld 1"/>
        <cdr:cNvSpPr txBox="1"/>
      </cdr:nvSpPr>
      <cdr:spPr>
        <a:xfrm xmlns:a="http://schemas.openxmlformats.org/drawingml/2006/main">
          <a:off x="170789" y="0"/>
          <a:ext cx="5507770" cy="288000"/>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AB6B2B0-444A-4331-BB32-31FFE8CAFCB3}" type="TxLink">
            <a:rPr lang="en-US" sz="900" b="1" i="0" u="none" strike="noStrike">
              <a:solidFill>
                <a:srgbClr val="000000"/>
              </a:solidFill>
              <a:latin typeface="Arial" panose="020B0604020202020204" pitchFamily="34" charset="0"/>
              <a:cs typeface="Arial" panose="020B0604020202020204" pitchFamily="34" charset="0"/>
            </a:rPr>
            <a:pPr algn="ctr"/>
            <a:t> </a:t>
          </a:fld>
          <a:endParaRPr lang="de-DE" sz="9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0.00811</cdr:x>
      <cdr:y>0.02106</cdr:y>
    </cdr:from>
    <cdr:to>
      <cdr:x>0.98161</cdr:x>
      <cdr:y>0.10117</cdr:y>
    </cdr:to>
    <cdr:sp macro="" textlink="">
      <cdr:nvSpPr>
        <cdr:cNvPr id="3" name="Textfeld 1"/>
        <cdr:cNvSpPr txBox="1"/>
      </cdr:nvSpPr>
      <cdr:spPr>
        <a:xfrm xmlns:a="http://schemas.openxmlformats.org/drawingml/2006/main">
          <a:off x="50800" y="50800"/>
          <a:ext cx="6098004" cy="193210"/>
        </a:xfrm>
        <a:prstGeom xmlns:a="http://schemas.openxmlformats.org/drawingml/2006/main" prst="rect">
          <a:avLst/>
        </a:prstGeom>
        <a:solidFill xmlns:a="http://schemas.openxmlformats.org/drawingml/2006/main">
          <a:schemeClr val="accent6">
            <a:lumMod val="20000"/>
            <a:lumOff val="80000"/>
          </a:schemeClr>
        </a:solidFill>
      </cdr:spPr>
      <cdr:txBody>
        <a:bodyPr xmlns:a="http://schemas.openxmlformats.org/drawingml/2006/main" wrap="non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100" b="1" i="0" baseline="0">
              <a:effectLst/>
              <a:latin typeface="+mn-lt"/>
              <a:ea typeface="+mn-ea"/>
              <a:cs typeface="+mn-cs"/>
            </a:rPr>
            <a:t>Erfüllung in den Kompetenzbereichen</a:t>
          </a:r>
        </a:p>
      </cdr:txBody>
    </cdr:sp>
  </cdr:relSizeAnchor>
</c:userShapes>
</file>

<file path=xl/drawings/drawing6.xml><?xml version="1.0" encoding="utf-8"?>
<c:userShapes xmlns:c="http://schemas.openxmlformats.org/drawingml/2006/chart">
  <cdr:relSizeAnchor xmlns:cdr="http://schemas.openxmlformats.org/drawingml/2006/chartDrawing">
    <cdr:from>
      <cdr:x>0.02509</cdr:x>
      <cdr:y>0</cdr:y>
    </cdr:from>
    <cdr:to>
      <cdr:x>0.9813</cdr:x>
      <cdr:y>0.11429</cdr:y>
    </cdr:to>
    <cdr:sp macro="" textlink="">
      <cdr:nvSpPr>
        <cdr:cNvPr id="2" name="Textfeld 1"/>
        <cdr:cNvSpPr txBox="1"/>
      </cdr:nvSpPr>
      <cdr:spPr>
        <a:xfrm xmlns:a="http://schemas.openxmlformats.org/drawingml/2006/main">
          <a:off x="157164" y="0"/>
          <a:ext cx="5989699" cy="260227"/>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AB6B2B0-444A-4331-BB32-31FFE8CAFCB3}" type="TxLink">
            <a:rPr lang="en-US" sz="900" b="1" i="0" u="none" strike="noStrike">
              <a:solidFill>
                <a:srgbClr val="000000"/>
              </a:solidFill>
              <a:latin typeface="Arial" panose="020B0604020202020204" pitchFamily="34" charset="0"/>
              <a:cs typeface="Arial" panose="020B0604020202020204" pitchFamily="34" charset="0"/>
            </a:rPr>
            <a:pPr algn="ctr"/>
            <a:t> </a:t>
          </a:fld>
          <a:endParaRPr lang="de-DE" sz="9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0.00811</cdr:x>
      <cdr:y>0.02016</cdr:y>
    </cdr:from>
    <cdr:to>
      <cdr:x>0.98161</cdr:x>
      <cdr:y>0.09662</cdr:y>
    </cdr:to>
    <cdr:sp macro="" textlink="">
      <cdr:nvSpPr>
        <cdr:cNvPr id="3" name="Textfeld 1"/>
        <cdr:cNvSpPr txBox="1"/>
      </cdr:nvSpPr>
      <cdr:spPr>
        <a:xfrm xmlns:a="http://schemas.openxmlformats.org/drawingml/2006/main">
          <a:off x="50800" y="50800"/>
          <a:ext cx="6098004" cy="192680"/>
        </a:xfrm>
        <a:prstGeom xmlns:a="http://schemas.openxmlformats.org/drawingml/2006/main" prst="rect">
          <a:avLst/>
        </a:prstGeom>
        <a:solidFill xmlns:a="http://schemas.openxmlformats.org/drawingml/2006/main">
          <a:schemeClr val="accent6">
            <a:lumMod val="20000"/>
            <a:lumOff val="80000"/>
          </a:schemeClr>
        </a:solidFill>
      </cdr:spPr>
      <cdr:txBody>
        <a:bodyPr xmlns:a="http://schemas.openxmlformats.org/drawingml/2006/main" wrap="non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eaLnBrk="1" fontAlgn="auto" latinLnBrk="0" hangingPunct="1"/>
          <a:r>
            <a:rPr lang="en-US" sz="1100" b="1" i="0" baseline="0">
              <a:effectLst/>
              <a:latin typeface="+mn-lt"/>
              <a:ea typeface="+mn-ea"/>
              <a:cs typeface="+mn-cs"/>
            </a:rPr>
            <a:t>Erfüllung im Kompetenzbereich "Sprache / Rechtschreibung"</a:t>
          </a:r>
          <a:endParaRPr lang="de-DE">
            <a:effectLst/>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43963</xdr:colOff>
      <xdr:row>57</xdr:row>
      <xdr:rowOff>96321</xdr:rowOff>
    </xdr:from>
    <xdr:to>
      <xdr:col>13</xdr:col>
      <xdr:colOff>270578</xdr:colOff>
      <xdr:row>69</xdr:row>
      <xdr:rowOff>150321</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43963</xdr:colOff>
      <xdr:row>72</xdr:row>
      <xdr:rowOff>151622</xdr:rowOff>
    </xdr:from>
    <xdr:to>
      <xdr:col>13</xdr:col>
      <xdr:colOff>270578</xdr:colOff>
      <xdr:row>85</xdr:row>
      <xdr:rowOff>15122</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43963</xdr:colOff>
      <xdr:row>32</xdr:row>
      <xdr:rowOff>0</xdr:rowOff>
    </xdr:from>
    <xdr:to>
      <xdr:col>13</xdr:col>
      <xdr:colOff>270578</xdr:colOff>
      <xdr:row>42</xdr:row>
      <xdr:rowOff>111000</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43963</xdr:colOff>
      <xdr:row>43</xdr:row>
      <xdr:rowOff>120833</xdr:rowOff>
    </xdr:from>
    <xdr:to>
      <xdr:col>13</xdr:col>
      <xdr:colOff>270578</xdr:colOff>
      <xdr:row>54</xdr:row>
      <xdr:rowOff>77333</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43963</xdr:colOff>
      <xdr:row>88</xdr:row>
      <xdr:rowOff>139212</xdr:rowOff>
    </xdr:from>
    <xdr:to>
      <xdr:col>13</xdr:col>
      <xdr:colOff>270578</xdr:colOff>
      <xdr:row>101</xdr:row>
      <xdr:rowOff>2712</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0.02851</cdr:x>
      <cdr:y>4.64228E-7</cdr:y>
    </cdr:from>
    <cdr:to>
      <cdr:x>0.98472</cdr:x>
      <cdr:y>0.08602</cdr:y>
    </cdr:to>
    <cdr:sp macro="" textlink="">
      <cdr:nvSpPr>
        <cdr:cNvPr id="2" name="Textfeld 1"/>
        <cdr:cNvSpPr txBox="1"/>
      </cdr:nvSpPr>
      <cdr:spPr>
        <a:xfrm xmlns:a="http://schemas.openxmlformats.org/drawingml/2006/main">
          <a:off x="178138" y="1"/>
          <a:ext cx="5974662" cy="185296"/>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D6B2B9D-054C-4CEE-B368-BBD54424F0DB}" type="TxLink">
            <a:rPr lang="en-US" sz="900" b="1" i="0" u="none" strike="noStrike">
              <a:solidFill>
                <a:srgbClr val="000000"/>
              </a:solidFill>
              <a:latin typeface="Arial" panose="020B0604020202020204" pitchFamily="34" charset="0"/>
              <a:cs typeface="Arial" panose="020B0604020202020204" pitchFamily="34" charset="0"/>
            </a:rPr>
            <a:pPr algn="ctr"/>
            <a:t> </a:t>
          </a:fld>
          <a:endParaRPr lang="de-DE" sz="9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0.00811</cdr:x>
      <cdr:y>0.02016</cdr:y>
    </cdr:from>
    <cdr:to>
      <cdr:x>0.98161</cdr:x>
      <cdr:y>0.09662</cdr:y>
    </cdr:to>
    <cdr:sp macro="" textlink="">
      <cdr:nvSpPr>
        <cdr:cNvPr id="3" name="Textfeld 1"/>
        <cdr:cNvSpPr txBox="1"/>
      </cdr:nvSpPr>
      <cdr:spPr>
        <a:xfrm xmlns:a="http://schemas.openxmlformats.org/drawingml/2006/main">
          <a:off x="50800" y="50800"/>
          <a:ext cx="6098004" cy="192680"/>
        </a:xfrm>
        <a:prstGeom xmlns:a="http://schemas.openxmlformats.org/drawingml/2006/main" prst="rect">
          <a:avLst/>
        </a:prstGeom>
        <a:solidFill xmlns:a="http://schemas.openxmlformats.org/drawingml/2006/main">
          <a:schemeClr val="accent6">
            <a:lumMod val="20000"/>
            <a:lumOff val="80000"/>
          </a:schemeClr>
        </a:solidFill>
      </cdr:spPr>
      <cdr:txBody>
        <a:bodyPr xmlns:a="http://schemas.openxmlformats.org/drawingml/2006/main" wrap="non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100" b="1" i="0" baseline="0">
              <a:effectLst/>
              <a:latin typeface="+mn-lt"/>
              <a:ea typeface="+mn-ea"/>
              <a:cs typeface="+mn-cs"/>
            </a:rPr>
            <a:t>Erfüllung im Kompetenzbereich "Zuhören"</a:t>
          </a:r>
        </a:p>
      </cdr:txBody>
    </cdr:sp>
  </cdr:relSizeAnchor>
</c:userShapes>
</file>

<file path=xl/drawings/drawing9.xml><?xml version="1.0" encoding="utf-8"?>
<c:userShapes xmlns:c="http://schemas.openxmlformats.org/drawingml/2006/chart">
  <cdr:relSizeAnchor xmlns:cdr="http://schemas.openxmlformats.org/drawingml/2006/chartDrawing">
    <cdr:from>
      <cdr:x>0.02509</cdr:x>
      <cdr:y>0</cdr:y>
    </cdr:from>
    <cdr:to>
      <cdr:x>0.9813</cdr:x>
      <cdr:y>0.11429</cdr:y>
    </cdr:to>
    <cdr:sp macro="" textlink="">
      <cdr:nvSpPr>
        <cdr:cNvPr id="2" name="Textfeld 1"/>
        <cdr:cNvSpPr txBox="1"/>
      </cdr:nvSpPr>
      <cdr:spPr>
        <a:xfrm xmlns:a="http://schemas.openxmlformats.org/drawingml/2006/main">
          <a:off x="157164" y="0"/>
          <a:ext cx="5989699" cy="260227"/>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AB6B2B0-444A-4331-BB32-31FFE8CAFCB3}" type="TxLink">
            <a:rPr lang="en-US" sz="900" b="1" i="0" u="none" strike="noStrike">
              <a:solidFill>
                <a:srgbClr val="000000"/>
              </a:solidFill>
              <a:latin typeface="Arial" panose="020B0604020202020204" pitchFamily="34" charset="0"/>
              <a:cs typeface="Arial" panose="020B0604020202020204" pitchFamily="34" charset="0"/>
            </a:rPr>
            <a:pPr algn="ctr"/>
            <a:t> </a:t>
          </a:fld>
          <a:endParaRPr lang="de-DE" sz="9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0.00811</cdr:x>
      <cdr:y>0.02016</cdr:y>
    </cdr:from>
    <cdr:to>
      <cdr:x>0.98161</cdr:x>
      <cdr:y>0.09662</cdr:y>
    </cdr:to>
    <cdr:sp macro="" textlink="">
      <cdr:nvSpPr>
        <cdr:cNvPr id="3" name="Textfeld 1"/>
        <cdr:cNvSpPr txBox="1"/>
      </cdr:nvSpPr>
      <cdr:spPr>
        <a:xfrm xmlns:a="http://schemas.openxmlformats.org/drawingml/2006/main">
          <a:off x="50800" y="50800"/>
          <a:ext cx="6098004" cy="192680"/>
        </a:xfrm>
        <a:prstGeom xmlns:a="http://schemas.openxmlformats.org/drawingml/2006/main" prst="rect">
          <a:avLst/>
        </a:prstGeom>
        <a:solidFill xmlns:a="http://schemas.openxmlformats.org/drawingml/2006/main">
          <a:schemeClr val="accent6">
            <a:lumMod val="20000"/>
            <a:lumOff val="80000"/>
          </a:schemeClr>
        </a:solidFill>
      </cdr:spPr>
      <cdr:txBody>
        <a:bodyPr xmlns:a="http://schemas.openxmlformats.org/drawingml/2006/main" wrap="non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eaLnBrk="1" fontAlgn="auto" latinLnBrk="0" hangingPunct="1"/>
          <a:r>
            <a:rPr lang="en-US" sz="1100" b="1" i="0" baseline="0">
              <a:effectLst/>
              <a:latin typeface="+mn-lt"/>
              <a:ea typeface="+mn-ea"/>
              <a:cs typeface="+mn-cs"/>
            </a:rPr>
            <a:t>Erfüllung im Kompetenzbereich "Lesen"</a:t>
          </a:r>
          <a:endParaRPr lang="de-DE">
            <a:effectLst/>
          </a:endParaRPr>
        </a:p>
      </cdr:txBody>
    </cdr:sp>
  </cdr:relSizeAnchor>
</c:userShape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3.xml"/><Relationship Id="rId1" Type="http://schemas.openxmlformats.org/officeDocument/2006/relationships/printerSettings" Target="../printerSettings/printerSettings6.bin"/><Relationship Id="rId5" Type="http://schemas.openxmlformats.org/officeDocument/2006/relationships/image" Target="../media/image1.emf"/><Relationship Id="rId4" Type="http://schemas.openxmlformats.org/officeDocument/2006/relationships/package" Target="../embeddings/Microsoft_Word-Dokument.docx"/></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Y48"/>
  <sheetViews>
    <sheetView showGridLines="0" zoomScale="130" zoomScaleNormal="130" workbookViewId="0">
      <selection activeCell="E2" sqref="E2:F2"/>
    </sheetView>
  </sheetViews>
  <sheetFormatPr baseColWidth="10" defaultRowHeight="15" x14ac:dyDescent="0.25"/>
  <cols>
    <col min="1" max="1" width="3.7109375" style="23" bestFit="1" customWidth="1"/>
    <col min="2" max="2" width="19.42578125" style="3" customWidth="1"/>
    <col min="3" max="3" width="3.140625" style="3" customWidth="1"/>
    <col min="4" max="25" width="4.28515625" style="3" customWidth="1"/>
    <col min="26" max="16384" width="11.42578125" style="3"/>
  </cols>
  <sheetData>
    <row r="1" spans="1:25" ht="4.5" customHeight="1" thickBot="1" x14ac:dyDescent="0.3"/>
    <row r="2" spans="1:25" ht="16.5" thickTop="1" thickBot="1" x14ac:dyDescent="0.3">
      <c r="D2" s="24" t="s">
        <v>0</v>
      </c>
      <c r="E2" s="315"/>
      <c r="F2" s="316"/>
      <c r="H2" s="25"/>
      <c r="J2" s="25"/>
      <c r="K2" s="167" t="s">
        <v>114</v>
      </c>
      <c r="L2" s="320">
        <f>COUNT(Y10:Y39)</f>
        <v>0</v>
      </c>
      <c r="M2" s="320"/>
    </row>
    <row r="3" spans="1:25" ht="6.75" customHeight="1" thickTop="1" x14ac:dyDescent="0.25"/>
    <row r="4" spans="1:25" s="27" customFormat="1" ht="12.75" customHeight="1" x14ac:dyDescent="0.2">
      <c r="A4" s="26"/>
      <c r="C4" s="28" t="s">
        <v>51</v>
      </c>
      <c r="D4" s="317" t="s">
        <v>80</v>
      </c>
      <c r="E4" s="318"/>
      <c r="F4" s="318"/>
      <c r="G4" s="318"/>
      <c r="H4" s="318"/>
      <c r="I4" s="319"/>
      <c r="J4" s="310" t="s">
        <v>166</v>
      </c>
      <c r="K4" s="311"/>
      <c r="L4" s="311"/>
      <c r="M4" s="311"/>
      <c r="N4" s="312"/>
      <c r="O4" s="313" t="s">
        <v>113</v>
      </c>
      <c r="P4" s="313"/>
      <c r="Q4" s="313"/>
      <c r="R4" s="313"/>
      <c r="S4" s="313"/>
      <c r="T4" s="313"/>
      <c r="U4" s="313"/>
      <c r="V4" s="313"/>
      <c r="W4" s="314"/>
      <c r="X4" s="307" t="s">
        <v>9</v>
      </c>
      <c r="Y4" s="307" t="s">
        <v>52</v>
      </c>
    </row>
    <row r="5" spans="1:25" s="27" customFormat="1" ht="12.75" customHeight="1" x14ac:dyDescent="0.2">
      <c r="A5" s="26"/>
      <c r="B5" s="33"/>
      <c r="C5" s="28" t="s">
        <v>110</v>
      </c>
      <c r="D5" s="243" t="s">
        <v>3</v>
      </c>
      <c r="E5" s="84" t="s">
        <v>3</v>
      </c>
      <c r="F5" s="84" t="s">
        <v>4</v>
      </c>
      <c r="G5" s="84" t="s">
        <v>4</v>
      </c>
      <c r="H5" s="84" t="s">
        <v>4</v>
      </c>
      <c r="I5" s="260" t="s">
        <v>5</v>
      </c>
      <c r="J5" s="292" t="s">
        <v>3</v>
      </c>
      <c r="K5" s="84" t="s">
        <v>4</v>
      </c>
      <c r="L5" s="84" t="s">
        <v>4</v>
      </c>
      <c r="M5" s="248" t="s">
        <v>4</v>
      </c>
      <c r="N5" s="260" t="s">
        <v>4</v>
      </c>
      <c r="O5" s="244" t="s">
        <v>4</v>
      </c>
      <c r="P5" s="84" t="s">
        <v>4</v>
      </c>
      <c r="Q5" s="84" t="s">
        <v>4</v>
      </c>
      <c r="R5" s="248" t="s">
        <v>5</v>
      </c>
      <c r="S5" s="84" t="s">
        <v>5</v>
      </c>
      <c r="T5" s="84" t="s">
        <v>4</v>
      </c>
      <c r="U5" s="248" t="s">
        <v>4</v>
      </c>
      <c r="V5" s="84" t="s">
        <v>4</v>
      </c>
      <c r="W5" s="83" t="s">
        <v>4</v>
      </c>
      <c r="X5" s="308"/>
      <c r="Y5" s="308"/>
    </row>
    <row r="6" spans="1:25" s="27" customFormat="1" ht="12.75" customHeight="1" x14ac:dyDescent="0.2">
      <c r="A6" s="26"/>
      <c r="B6" s="29"/>
      <c r="C6" s="30" t="s">
        <v>1</v>
      </c>
      <c r="D6" s="272">
        <v>1</v>
      </c>
      <c r="E6" s="40">
        <v>2</v>
      </c>
      <c r="F6" s="40">
        <v>3</v>
      </c>
      <c r="G6" s="40">
        <v>4</v>
      </c>
      <c r="H6" s="40">
        <v>5</v>
      </c>
      <c r="I6" s="261">
        <v>6</v>
      </c>
      <c r="J6" s="293">
        <v>1</v>
      </c>
      <c r="K6" s="40">
        <v>2</v>
      </c>
      <c r="L6" s="40">
        <v>3</v>
      </c>
      <c r="M6" s="305">
        <v>4</v>
      </c>
      <c r="N6" s="306">
        <v>4</v>
      </c>
      <c r="O6" s="282" t="s">
        <v>177</v>
      </c>
      <c r="P6" s="40" t="s">
        <v>179</v>
      </c>
      <c r="Q6" s="40" t="s">
        <v>181</v>
      </c>
      <c r="R6" s="249" t="s">
        <v>183</v>
      </c>
      <c r="S6" s="40" t="s">
        <v>185</v>
      </c>
      <c r="T6" s="40" t="s">
        <v>187</v>
      </c>
      <c r="U6" s="249" t="s">
        <v>188</v>
      </c>
      <c r="V6" s="40" t="s">
        <v>173</v>
      </c>
      <c r="W6" s="41" t="s">
        <v>175</v>
      </c>
      <c r="X6" s="308"/>
      <c r="Y6" s="308"/>
    </row>
    <row r="7" spans="1:25" s="27" customFormat="1" ht="64.5" customHeight="1" x14ac:dyDescent="0.2">
      <c r="A7" s="324" t="str">
        <f>"Zentrale Klassenarbeit
 Deutsch 2021
- Klasse "&amp;E2&amp;" -"</f>
        <v>Zentrale Klassenarbeit
 Deutsch 2021
- Klasse  -</v>
      </c>
      <c r="B7" s="324"/>
      <c r="C7" s="325"/>
      <c r="D7" s="273" t="s">
        <v>167</v>
      </c>
      <c r="E7" s="264" t="s">
        <v>112</v>
      </c>
      <c r="F7" s="242" t="s">
        <v>168</v>
      </c>
      <c r="G7" s="264" t="s">
        <v>111</v>
      </c>
      <c r="H7" s="264" t="s">
        <v>169</v>
      </c>
      <c r="I7" s="262" t="s">
        <v>170</v>
      </c>
      <c r="J7" s="294" t="s">
        <v>171</v>
      </c>
      <c r="K7" s="242" t="s">
        <v>172</v>
      </c>
      <c r="L7" s="242" t="s">
        <v>112</v>
      </c>
      <c r="M7" s="250" t="s">
        <v>174</v>
      </c>
      <c r="N7" s="262" t="s">
        <v>176</v>
      </c>
      <c r="O7" s="283" t="s">
        <v>178</v>
      </c>
      <c r="P7" s="241" t="s">
        <v>180</v>
      </c>
      <c r="Q7" s="241" t="s">
        <v>182</v>
      </c>
      <c r="R7" s="252" t="s">
        <v>184</v>
      </c>
      <c r="S7" s="241" t="s">
        <v>186</v>
      </c>
      <c r="T7" s="242" t="s">
        <v>190</v>
      </c>
      <c r="U7" s="250" t="s">
        <v>189</v>
      </c>
      <c r="V7" s="242" t="s">
        <v>191</v>
      </c>
      <c r="W7" s="240" t="s">
        <v>192</v>
      </c>
      <c r="X7" s="309"/>
      <c r="Y7" s="308"/>
    </row>
    <row r="8" spans="1:25" s="27" customFormat="1" ht="13.5" customHeight="1" x14ac:dyDescent="0.2">
      <c r="A8" s="85"/>
      <c r="B8" s="86"/>
      <c r="C8" s="87" t="s">
        <v>14</v>
      </c>
      <c r="D8" s="274">
        <v>4</v>
      </c>
      <c r="E8" s="165">
        <v>1</v>
      </c>
      <c r="F8" s="165">
        <v>1</v>
      </c>
      <c r="G8" s="165">
        <v>1</v>
      </c>
      <c r="H8" s="165">
        <v>1</v>
      </c>
      <c r="I8" s="263">
        <v>1</v>
      </c>
      <c r="J8" s="295">
        <v>1</v>
      </c>
      <c r="K8" s="165">
        <v>1</v>
      </c>
      <c r="L8" s="165">
        <v>3</v>
      </c>
      <c r="M8" s="251">
        <v>1</v>
      </c>
      <c r="N8" s="263">
        <v>1</v>
      </c>
      <c r="O8" s="284">
        <v>1</v>
      </c>
      <c r="P8" s="165">
        <v>1</v>
      </c>
      <c r="Q8" s="165">
        <v>1</v>
      </c>
      <c r="R8" s="251">
        <v>1</v>
      </c>
      <c r="S8" s="165">
        <v>1</v>
      </c>
      <c r="T8" s="165">
        <v>1</v>
      </c>
      <c r="U8" s="251">
        <v>1</v>
      </c>
      <c r="V8" s="165">
        <v>1</v>
      </c>
      <c r="W8" s="164">
        <v>1</v>
      </c>
      <c r="X8" s="166">
        <f>SUM(D8:W8)</f>
        <v>25</v>
      </c>
      <c r="Y8" s="327"/>
    </row>
    <row r="9" spans="1:25" s="34" customFormat="1" ht="14.25" customHeight="1" thickBot="1" x14ac:dyDescent="0.3">
      <c r="A9" s="88" t="s">
        <v>6</v>
      </c>
      <c r="B9" s="89" t="s">
        <v>7</v>
      </c>
      <c r="C9" s="90" t="s">
        <v>68</v>
      </c>
      <c r="D9" s="329" t="s">
        <v>8</v>
      </c>
      <c r="E9" s="330"/>
      <c r="F9" s="330"/>
      <c r="G9" s="330"/>
      <c r="H9" s="330"/>
      <c r="I9" s="330"/>
      <c r="J9" s="330"/>
      <c r="K9" s="330"/>
      <c r="L9" s="330"/>
      <c r="M9" s="330"/>
      <c r="N9" s="330"/>
      <c r="O9" s="330"/>
      <c r="P9" s="330"/>
      <c r="Q9" s="330"/>
      <c r="R9" s="330"/>
      <c r="S9" s="330"/>
      <c r="T9" s="330"/>
      <c r="U9" s="330"/>
      <c r="V9" s="330"/>
      <c r="W9" s="331"/>
      <c r="X9" s="91"/>
      <c r="Y9" s="328"/>
    </row>
    <row r="10" spans="1:25" ht="11.45" customHeight="1" x14ac:dyDescent="0.25">
      <c r="A10" s="92">
        <v>1</v>
      </c>
      <c r="B10" s="134"/>
      <c r="C10" s="147"/>
      <c r="D10" s="275"/>
      <c r="E10" s="140"/>
      <c r="F10" s="140"/>
      <c r="G10" s="140"/>
      <c r="H10" s="140"/>
      <c r="I10" s="265"/>
      <c r="J10" s="285"/>
      <c r="K10" s="140"/>
      <c r="L10" s="140"/>
      <c r="M10" s="253"/>
      <c r="N10" s="296"/>
      <c r="O10" s="285"/>
      <c r="P10" s="140"/>
      <c r="Q10" s="140"/>
      <c r="R10" s="253"/>
      <c r="S10" s="140"/>
      <c r="T10" s="140"/>
      <c r="U10" s="253"/>
      <c r="V10" s="140"/>
      <c r="W10" s="235"/>
      <c r="X10" s="153" t="str">
        <f>IF(COUNTBLANK(D10:W10)=20,"",SUM(D10:W10))</f>
        <v/>
      </c>
      <c r="Y10" s="154" t="str">
        <f>IF(X10="","",VLOOKUP(X10,K_Dat!$E$5:$F$10,2,1))</f>
        <v/>
      </c>
    </row>
    <row r="11" spans="1:25" ht="11.45" customHeight="1" x14ac:dyDescent="0.25">
      <c r="A11" s="93">
        <v>2</v>
      </c>
      <c r="B11" s="135"/>
      <c r="C11" s="148"/>
      <c r="D11" s="276"/>
      <c r="E11" s="141"/>
      <c r="F11" s="141"/>
      <c r="G11" s="141"/>
      <c r="H11" s="141"/>
      <c r="I11" s="266"/>
      <c r="J11" s="286"/>
      <c r="K11" s="141"/>
      <c r="L11" s="141"/>
      <c r="M11" s="254"/>
      <c r="N11" s="297"/>
      <c r="O11" s="286"/>
      <c r="P11" s="141"/>
      <c r="Q11" s="141"/>
      <c r="R11" s="254"/>
      <c r="S11" s="141"/>
      <c r="T11" s="141"/>
      <c r="U11" s="254"/>
      <c r="V11" s="141"/>
      <c r="W11" s="236"/>
      <c r="X11" s="155" t="str">
        <f t="shared" ref="X11:X39" si="0">IF(COUNTBLANK(D11:W11)=20,"",SUM(D11:W11))</f>
        <v/>
      </c>
      <c r="Y11" s="156" t="str">
        <f>IF(X11="","",VLOOKUP(X11,K_Dat!$E$5:$F$10,2,1))</f>
        <v/>
      </c>
    </row>
    <row r="12" spans="1:25" ht="11.45" customHeight="1" x14ac:dyDescent="0.25">
      <c r="A12" s="93">
        <v>3</v>
      </c>
      <c r="B12" s="135"/>
      <c r="C12" s="148"/>
      <c r="D12" s="276"/>
      <c r="E12" s="141"/>
      <c r="F12" s="141"/>
      <c r="G12" s="141"/>
      <c r="H12" s="141"/>
      <c r="I12" s="266"/>
      <c r="J12" s="286"/>
      <c r="K12" s="141"/>
      <c r="L12" s="141"/>
      <c r="M12" s="254"/>
      <c r="N12" s="297"/>
      <c r="O12" s="286"/>
      <c r="P12" s="141"/>
      <c r="Q12" s="141"/>
      <c r="R12" s="254"/>
      <c r="S12" s="141"/>
      <c r="T12" s="141"/>
      <c r="U12" s="254"/>
      <c r="V12" s="141"/>
      <c r="W12" s="236"/>
      <c r="X12" s="155" t="str">
        <f t="shared" si="0"/>
        <v/>
      </c>
      <c r="Y12" s="156" t="str">
        <f>IF(X12="","",VLOOKUP(X12,K_Dat!$E$5:$F$10,2,1))</f>
        <v/>
      </c>
    </row>
    <row r="13" spans="1:25" ht="11.45" customHeight="1" x14ac:dyDescent="0.25">
      <c r="A13" s="93">
        <v>4</v>
      </c>
      <c r="B13" s="135"/>
      <c r="C13" s="148"/>
      <c r="D13" s="276"/>
      <c r="E13" s="141"/>
      <c r="F13" s="141"/>
      <c r="G13" s="141"/>
      <c r="H13" s="141"/>
      <c r="I13" s="266"/>
      <c r="J13" s="286"/>
      <c r="K13" s="141"/>
      <c r="L13" s="141"/>
      <c r="M13" s="254"/>
      <c r="N13" s="297"/>
      <c r="O13" s="286"/>
      <c r="P13" s="141"/>
      <c r="Q13" s="141"/>
      <c r="R13" s="254"/>
      <c r="S13" s="141"/>
      <c r="T13" s="141"/>
      <c r="U13" s="254"/>
      <c r="V13" s="141"/>
      <c r="W13" s="236"/>
      <c r="X13" s="155" t="str">
        <f t="shared" si="0"/>
        <v/>
      </c>
      <c r="Y13" s="156" t="str">
        <f>IF(X13="","",VLOOKUP(X13,K_Dat!$E$5:$F$10,2,1))</f>
        <v/>
      </c>
    </row>
    <row r="14" spans="1:25" ht="11.45" customHeight="1" x14ac:dyDescent="0.25">
      <c r="A14" s="94">
        <v>5</v>
      </c>
      <c r="B14" s="136"/>
      <c r="C14" s="149"/>
      <c r="D14" s="277"/>
      <c r="E14" s="142"/>
      <c r="F14" s="142"/>
      <c r="G14" s="142"/>
      <c r="H14" s="142"/>
      <c r="I14" s="267"/>
      <c r="J14" s="287"/>
      <c r="K14" s="142"/>
      <c r="L14" s="142"/>
      <c r="M14" s="255"/>
      <c r="N14" s="298"/>
      <c r="O14" s="287"/>
      <c r="P14" s="142"/>
      <c r="Q14" s="142"/>
      <c r="R14" s="255"/>
      <c r="S14" s="142"/>
      <c r="T14" s="142"/>
      <c r="U14" s="255"/>
      <c r="V14" s="142"/>
      <c r="W14" s="237"/>
      <c r="X14" s="157" t="str">
        <f t="shared" si="0"/>
        <v/>
      </c>
      <c r="Y14" s="158" t="str">
        <f>IF(X14="","",VLOOKUP(X14,K_Dat!$E$5:$F$10,2,1))</f>
        <v/>
      </c>
    </row>
    <row r="15" spans="1:25" ht="11.45" customHeight="1" x14ac:dyDescent="0.25">
      <c r="A15" s="95">
        <v>6</v>
      </c>
      <c r="B15" s="137"/>
      <c r="C15" s="150"/>
      <c r="D15" s="278"/>
      <c r="E15" s="143"/>
      <c r="F15" s="143"/>
      <c r="G15" s="143"/>
      <c r="H15" s="143"/>
      <c r="I15" s="268"/>
      <c r="J15" s="288"/>
      <c r="K15" s="143"/>
      <c r="L15" s="143"/>
      <c r="M15" s="256"/>
      <c r="N15" s="299"/>
      <c r="O15" s="288"/>
      <c r="P15" s="143"/>
      <c r="Q15" s="143"/>
      <c r="R15" s="256"/>
      <c r="S15" s="143"/>
      <c r="T15" s="143"/>
      <c r="U15" s="256"/>
      <c r="V15" s="143"/>
      <c r="W15" s="238"/>
      <c r="X15" s="159" t="str">
        <f t="shared" si="0"/>
        <v/>
      </c>
      <c r="Y15" s="154" t="str">
        <f>IF(X15="","",VLOOKUP(X15,K_Dat!$E$5:$F$10,2,1))</f>
        <v/>
      </c>
    </row>
    <row r="16" spans="1:25" ht="11.45" customHeight="1" x14ac:dyDescent="0.25">
      <c r="A16" s="93">
        <v>7</v>
      </c>
      <c r="B16" s="135"/>
      <c r="C16" s="148"/>
      <c r="D16" s="276"/>
      <c r="E16" s="141"/>
      <c r="F16" s="141"/>
      <c r="G16" s="141"/>
      <c r="H16" s="141"/>
      <c r="I16" s="266"/>
      <c r="J16" s="286"/>
      <c r="K16" s="141"/>
      <c r="L16" s="141"/>
      <c r="M16" s="254"/>
      <c r="N16" s="297"/>
      <c r="O16" s="286"/>
      <c r="P16" s="141"/>
      <c r="Q16" s="141"/>
      <c r="R16" s="254"/>
      <c r="S16" s="141"/>
      <c r="T16" s="141"/>
      <c r="U16" s="254"/>
      <c r="V16" s="141"/>
      <c r="W16" s="236"/>
      <c r="X16" s="155" t="str">
        <f t="shared" si="0"/>
        <v/>
      </c>
      <c r="Y16" s="156" t="str">
        <f>IF(X16="","",VLOOKUP(X16,K_Dat!$E$5:$F$10,2,1))</f>
        <v/>
      </c>
    </row>
    <row r="17" spans="1:25" ht="11.45" customHeight="1" x14ac:dyDescent="0.25">
      <c r="A17" s="93">
        <v>8</v>
      </c>
      <c r="B17" s="135"/>
      <c r="C17" s="148"/>
      <c r="D17" s="276"/>
      <c r="E17" s="141"/>
      <c r="F17" s="141"/>
      <c r="G17" s="141"/>
      <c r="H17" s="141"/>
      <c r="I17" s="266"/>
      <c r="J17" s="286"/>
      <c r="K17" s="141"/>
      <c r="L17" s="141"/>
      <c r="M17" s="254"/>
      <c r="N17" s="297"/>
      <c r="O17" s="286"/>
      <c r="P17" s="141"/>
      <c r="Q17" s="141"/>
      <c r="R17" s="254"/>
      <c r="S17" s="141"/>
      <c r="T17" s="141"/>
      <c r="U17" s="254"/>
      <c r="V17" s="141"/>
      <c r="W17" s="236"/>
      <c r="X17" s="155" t="str">
        <f t="shared" si="0"/>
        <v/>
      </c>
      <c r="Y17" s="156" t="str">
        <f>IF(X17="","",VLOOKUP(X17,K_Dat!$E$5:$F$10,2,1))</f>
        <v/>
      </c>
    </row>
    <row r="18" spans="1:25" ht="11.45" customHeight="1" x14ac:dyDescent="0.25">
      <c r="A18" s="93">
        <v>9</v>
      </c>
      <c r="B18" s="135"/>
      <c r="C18" s="148"/>
      <c r="D18" s="276"/>
      <c r="E18" s="141"/>
      <c r="F18" s="141"/>
      <c r="G18" s="141"/>
      <c r="H18" s="141"/>
      <c r="I18" s="266"/>
      <c r="J18" s="286"/>
      <c r="K18" s="141"/>
      <c r="L18" s="141"/>
      <c r="M18" s="254"/>
      <c r="N18" s="297"/>
      <c r="O18" s="286"/>
      <c r="P18" s="141"/>
      <c r="Q18" s="141"/>
      <c r="R18" s="254"/>
      <c r="S18" s="141"/>
      <c r="T18" s="141"/>
      <c r="U18" s="254"/>
      <c r="V18" s="141"/>
      <c r="W18" s="236"/>
      <c r="X18" s="155" t="str">
        <f t="shared" si="0"/>
        <v/>
      </c>
      <c r="Y18" s="156" t="str">
        <f>IF(X18="","",VLOOKUP(X18,K_Dat!$E$5:$F$10,2,1))</f>
        <v/>
      </c>
    </row>
    <row r="19" spans="1:25" ht="11.45" customHeight="1" x14ac:dyDescent="0.25">
      <c r="A19" s="94">
        <v>10</v>
      </c>
      <c r="B19" s="136"/>
      <c r="C19" s="149"/>
      <c r="D19" s="277"/>
      <c r="E19" s="142"/>
      <c r="F19" s="142"/>
      <c r="G19" s="142"/>
      <c r="H19" s="142"/>
      <c r="I19" s="267"/>
      <c r="J19" s="287"/>
      <c r="K19" s="142"/>
      <c r="L19" s="142"/>
      <c r="M19" s="255"/>
      <c r="N19" s="298"/>
      <c r="O19" s="287"/>
      <c r="P19" s="142"/>
      <c r="Q19" s="142"/>
      <c r="R19" s="255"/>
      <c r="S19" s="142"/>
      <c r="T19" s="142"/>
      <c r="U19" s="255"/>
      <c r="V19" s="142"/>
      <c r="W19" s="237"/>
      <c r="X19" s="157" t="str">
        <f t="shared" si="0"/>
        <v/>
      </c>
      <c r="Y19" s="158" t="str">
        <f>IF(X19="","",VLOOKUP(X19,K_Dat!$E$5:$F$10,2,1))</f>
        <v/>
      </c>
    </row>
    <row r="20" spans="1:25" ht="11.45" customHeight="1" x14ac:dyDescent="0.25">
      <c r="A20" s="95">
        <v>11</v>
      </c>
      <c r="B20" s="137"/>
      <c r="C20" s="150"/>
      <c r="D20" s="278"/>
      <c r="E20" s="143"/>
      <c r="F20" s="143"/>
      <c r="G20" s="143"/>
      <c r="H20" s="143"/>
      <c r="I20" s="268"/>
      <c r="J20" s="288"/>
      <c r="K20" s="143"/>
      <c r="L20" s="143"/>
      <c r="M20" s="256"/>
      <c r="N20" s="299"/>
      <c r="O20" s="288"/>
      <c r="P20" s="143"/>
      <c r="Q20" s="143"/>
      <c r="R20" s="256"/>
      <c r="S20" s="143"/>
      <c r="T20" s="143"/>
      <c r="U20" s="256"/>
      <c r="V20" s="143"/>
      <c r="W20" s="238"/>
      <c r="X20" s="159" t="str">
        <f t="shared" si="0"/>
        <v/>
      </c>
      <c r="Y20" s="154" t="str">
        <f>IF(X20="","",VLOOKUP(X20,K_Dat!$E$5:$F$10,2,1))</f>
        <v/>
      </c>
    </row>
    <row r="21" spans="1:25" ht="11.45" customHeight="1" x14ac:dyDescent="0.25">
      <c r="A21" s="93">
        <v>12</v>
      </c>
      <c r="B21" s="135"/>
      <c r="C21" s="148"/>
      <c r="D21" s="276"/>
      <c r="E21" s="141"/>
      <c r="F21" s="141"/>
      <c r="G21" s="141"/>
      <c r="H21" s="141"/>
      <c r="I21" s="266"/>
      <c r="J21" s="286"/>
      <c r="K21" s="141"/>
      <c r="L21" s="141"/>
      <c r="M21" s="254"/>
      <c r="N21" s="297"/>
      <c r="O21" s="286"/>
      <c r="P21" s="141"/>
      <c r="Q21" s="141"/>
      <c r="R21" s="254"/>
      <c r="S21" s="141"/>
      <c r="T21" s="141"/>
      <c r="U21" s="254"/>
      <c r="V21" s="141"/>
      <c r="W21" s="236"/>
      <c r="X21" s="155" t="str">
        <f t="shared" si="0"/>
        <v/>
      </c>
      <c r="Y21" s="156" t="str">
        <f>IF(X21="","",VLOOKUP(X21,K_Dat!$E$5:$F$10,2,1))</f>
        <v/>
      </c>
    </row>
    <row r="22" spans="1:25" ht="11.45" customHeight="1" x14ac:dyDescent="0.25">
      <c r="A22" s="93">
        <v>13</v>
      </c>
      <c r="B22" s="135"/>
      <c r="C22" s="148"/>
      <c r="D22" s="276"/>
      <c r="E22" s="141"/>
      <c r="F22" s="141"/>
      <c r="G22" s="141"/>
      <c r="H22" s="141"/>
      <c r="I22" s="266"/>
      <c r="J22" s="286"/>
      <c r="K22" s="141"/>
      <c r="L22" s="141"/>
      <c r="M22" s="254"/>
      <c r="N22" s="297"/>
      <c r="O22" s="286"/>
      <c r="P22" s="141"/>
      <c r="Q22" s="141"/>
      <c r="R22" s="254"/>
      <c r="S22" s="141"/>
      <c r="T22" s="141"/>
      <c r="U22" s="254"/>
      <c r="V22" s="141"/>
      <c r="W22" s="236"/>
      <c r="X22" s="155" t="str">
        <f t="shared" si="0"/>
        <v/>
      </c>
      <c r="Y22" s="156" t="str">
        <f>IF(X22="","",VLOOKUP(X22,K_Dat!$E$5:$F$10,2,1))</f>
        <v/>
      </c>
    </row>
    <row r="23" spans="1:25" ht="11.45" customHeight="1" x14ac:dyDescent="0.25">
      <c r="A23" s="93">
        <v>14</v>
      </c>
      <c r="B23" s="135"/>
      <c r="C23" s="148"/>
      <c r="D23" s="276"/>
      <c r="E23" s="141"/>
      <c r="F23" s="141"/>
      <c r="G23" s="141"/>
      <c r="H23" s="141"/>
      <c r="I23" s="266"/>
      <c r="J23" s="286"/>
      <c r="K23" s="141"/>
      <c r="L23" s="141"/>
      <c r="M23" s="254"/>
      <c r="N23" s="297"/>
      <c r="O23" s="286"/>
      <c r="P23" s="141"/>
      <c r="Q23" s="141"/>
      <c r="R23" s="254"/>
      <c r="S23" s="141"/>
      <c r="T23" s="141"/>
      <c r="U23" s="254"/>
      <c r="V23" s="141"/>
      <c r="W23" s="236"/>
      <c r="X23" s="155" t="str">
        <f t="shared" si="0"/>
        <v/>
      </c>
      <c r="Y23" s="156" t="str">
        <f>IF(X23="","",VLOOKUP(X23,K_Dat!$E$5:$F$10,2,1))</f>
        <v/>
      </c>
    </row>
    <row r="24" spans="1:25" ht="11.45" customHeight="1" x14ac:dyDescent="0.25">
      <c r="A24" s="94">
        <v>15</v>
      </c>
      <c r="B24" s="136"/>
      <c r="C24" s="149"/>
      <c r="D24" s="277"/>
      <c r="E24" s="142"/>
      <c r="F24" s="142"/>
      <c r="G24" s="142"/>
      <c r="H24" s="142"/>
      <c r="I24" s="267"/>
      <c r="J24" s="287"/>
      <c r="K24" s="142"/>
      <c r="L24" s="142"/>
      <c r="M24" s="255"/>
      <c r="N24" s="298"/>
      <c r="O24" s="287"/>
      <c r="P24" s="142"/>
      <c r="Q24" s="142"/>
      <c r="R24" s="255"/>
      <c r="S24" s="142"/>
      <c r="T24" s="142"/>
      <c r="U24" s="255"/>
      <c r="V24" s="142"/>
      <c r="W24" s="237"/>
      <c r="X24" s="157" t="str">
        <f t="shared" si="0"/>
        <v/>
      </c>
      <c r="Y24" s="158" t="str">
        <f>IF(X24="","",VLOOKUP(X24,K_Dat!$E$5:$F$10,2,1))</f>
        <v/>
      </c>
    </row>
    <row r="25" spans="1:25" ht="11.45" customHeight="1" x14ac:dyDescent="0.25">
      <c r="A25" s="95">
        <v>16</v>
      </c>
      <c r="B25" s="137"/>
      <c r="C25" s="150"/>
      <c r="D25" s="278"/>
      <c r="E25" s="143"/>
      <c r="F25" s="143"/>
      <c r="G25" s="143"/>
      <c r="H25" s="143"/>
      <c r="I25" s="268"/>
      <c r="J25" s="288"/>
      <c r="K25" s="143"/>
      <c r="L25" s="143"/>
      <c r="M25" s="256"/>
      <c r="N25" s="299"/>
      <c r="O25" s="288"/>
      <c r="P25" s="143"/>
      <c r="Q25" s="143"/>
      <c r="R25" s="256"/>
      <c r="S25" s="143"/>
      <c r="T25" s="143"/>
      <c r="U25" s="256"/>
      <c r="V25" s="143"/>
      <c r="W25" s="238"/>
      <c r="X25" s="159" t="str">
        <f t="shared" si="0"/>
        <v/>
      </c>
      <c r="Y25" s="154" t="str">
        <f>IF(X25="","",VLOOKUP(X25,K_Dat!$E$5:$F$10,2,1))</f>
        <v/>
      </c>
    </row>
    <row r="26" spans="1:25" ht="11.45" customHeight="1" x14ac:dyDescent="0.25">
      <c r="A26" s="93">
        <v>17</v>
      </c>
      <c r="B26" s="135"/>
      <c r="C26" s="148"/>
      <c r="D26" s="276"/>
      <c r="E26" s="141"/>
      <c r="F26" s="141"/>
      <c r="G26" s="141"/>
      <c r="H26" s="141"/>
      <c r="I26" s="266"/>
      <c r="J26" s="286"/>
      <c r="K26" s="141"/>
      <c r="L26" s="141"/>
      <c r="M26" s="254"/>
      <c r="N26" s="297"/>
      <c r="O26" s="286"/>
      <c r="P26" s="141"/>
      <c r="Q26" s="141"/>
      <c r="R26" s="254"/>
      <c r="S26" s="141"/>
      <c r="T26" s="141"/>
      <c r="U26" s="254"/>
      <c r="V26" s="141"/>
      <c r="W26" s="236"/>
      <c r="X26" s="155" t="str">
        <f t="shared" si="0"/>
        <v/>
      </c>
      <c r="Y26" s="156" t="str">
        <f>IF(X26="","",VLOOKUP(X26,K_Dat!$E$5:$F$10,2,1))</f>
        <v/>
      </c>
    </row>
    <row r="27" spans="1:25" ht="11.45" customHeight="1" x14ac:dyDescent="0.25">
      <c r="A27" s="93">
        <v>18</v>
      </c>
      <c r="B27" s="135"/>
      <c r="C27" s="148"/>
      <c r="D27" s="276"/>
      <c r="E27" s="141"/>
      <c r="F27" s="141"/>
      <c r="G27" s="141"/>
      <c r="H27" s="141"/>
      <c r="I27" s="266"/>
      <c r="J27" s="286"/>
      <c r="K27" s="141"/>
      <c r="L27" s="141"/>
      <c r="M27" s="254"/>
      <c r="N27" s="297"/>
      <c r="O27" s="286"/>
      <c r="P27" s="141"/>
      <c r="Q27" s="141"/>
      <c r="R27" s="254"/>
      <c r="S27" s="141"/>
      <c r="T27" s="141"/>
      <c r="U27" s="254"/>
      <c r="V27" s="141"/>
      <c r="W27" s="236"/>
      <c r="X27" s="155" t="str">
        <f t="shared" si="0"/>
        <v/>
      </c>
      <c r="Y27" s="156" t="str">
        <f>IF(X27="","",VLOOKUP(X27,K_Dat!$E$5:$F$10,2,1))</f>
        <v/>
      </c>
    </row>
    <row r="28" spans="1:25" ht="11.45" customHeight="1" x14ac:dyDescent="0.25">
      <c r="A28" s="93">
        <v>19</v>
      </c>
      <c r="B28" s="135"/>
      <c r="C28" s="148"/>
      <c r="D28" s="276"/>
      <c r="E28" s="141"/>
      <c r="F28" s="141"/>
      <c r="G28" s="141"/>
      <c r="H28" s="141"/>
      <c r="I28" s="266"/>
      <c r="J28" s="286"/>
      <c r="K28" s="141"/>
      <c r="L28" s="141"/>
      <c r="M28" s="254"/>
      <c r="N28" s="297"/>
      <c r="O28" s="286"/>
      <c r="P28" s="141"/>
      <c r="Q28" s="141"/>
      <c r="R28" s="254"/>
      <c r="S28" s="141"/>
      <c r="T28" s="141"/>
      <c r="U28" s="254"/>
      <c r="V28" s="141"/>
      <c r="W28" s="236"/>
      <c r="X28" s="155" t="str">
        <f t="shared" si="0"/>
        <v/>
      </c>
      <c r="Y28" s="156" t="str">
        <f>IF(X28="","",VLOOKUP(X28,K_Dat!$E$5:$F$10,2,1))</f>
        <v/>
      </c>
    </row>
    <row r="29" spans="1:25" ht="11.45" customHeight="1" x14ac:dyDescent="0.25">
      <c r="A29" s="94">
        <v>20</v>
      </c>
      <c r="B29" s="136"/>
      <c r="C29" s="149"/>
      <c r="D29" s="277"/>
      <c r="E29" s="142"/>
      <c r="F29" s="142"/>
      <c r="G29" s="142"/>
      <c r="H29" s="142"/>
      <c r="I29" s="267"/>
      <c r="J29" s="287"/>
      <c r="K29" s="142"/>
      <c r="L29" s="142"/>
      <c r="M29" s="255"/>
      <c r="N29" s="298"/>
      <c r="O29" s="287"/>
      <c r="P29" s="142"/>
      <c r="Q29" s="142"/>
      <c r="R29" s="255"/>
      <c r="S29" s="142"/>
      <c r="T29" s="142"/>
      <c r="U29" s="255"/>
      <c r="V29" s="142"/>
      <c r="W29" s="237"/>
      <c r="X29" s="157" t="str">
        <f t="shared" si="0"/>
        <v/>
      </c>
      <c r="Y29" s="158" t="str">
        <f>IF(X29="","",VLOOKUP(X29,K_Dat!$E$5:$F$10,2,1))</f>
        <v/>
      </c>
    </row>
    <row r="30" spans="1:25" ht="11.45" customHeight="1" x14ac:dyDescent="0.25">
      <c r="A30" s="95">
        <v>21</v>
      </c>
      <c r="B30" s="137"/>
      <c r="C30" s="150"/>
      <c r="D30" s="278"/>
      <c r="E30" s="143"/>
      <c r="F30" s="143"/>
      <c r="G30" s="143"/>
      <c r="H30" s="143"/>
      <c r="I30" s="268"/>
      <c r="J30" s="288"/>
      <c r="K30" s="143"/>
      <c r="L30" s="143"/>
      <c r="M30" s="256"/>
      <c r="N30" s="299"/>
      <c r="O30" s="288"/>
      <c r="P30" s="143"/>
      <c r="Q30" s="143"/>
      <c r="R30" s="256"/>
      <c r="S30" s="143"/>
      <c r="T30" s="143"/>
      <c r="U30" s="256"/>
      <c r="V30" s="143"/>
      <c r="W30" s="238"/>
      <c r="X30" s="159" t="str">
        <f t="shared" si="0"/>
        <v/>
      </c>
      <c r="Y30" s="154" t="str">
        <f>IF(X30="","",VLOOKUP(X30,K_Dat!$E$5:$F$10,2,1))</f>
        <v/>
      </c>
    </row>
    <row r="31" spans="1:25" ht="11.45" customHeight="1" x14ac:dyDescent="0.25">
      <c r="A31" s="93">
        <v>22</v>
      </c>
      <c r="B31" s="135"/>
      <c r="C31" s="148"/>
      <c r="D31" s="276"/>
      <c r="E31" s="141"/>
      <c r="F31" s="141"/>
      <c r="G31" s="141"/>
      <c r="H31" s="141"/>
      <c r="I31" s="266"/>
      <c r="J31" s="286"/>
      <c r="K31" s="141"/>
      <c r="L31" s="141"/>
      <c r="M31" s="254"/>
      <c r="N31" s="297"/>
      <c r="O31" s="286"/>
      <c r="P31" s="141"/>
      <c r="Q31" s="141"/>
      <c r="R31" s="254"/>
      <c r="S31" s="141"/>
      <c r="T31" s="141"/>
      <c r="U31" s="254"/>
      <c r="V31" s="141"/>
      <c r="W31" s="236"/>
      <c r="X31" s="155" t="str">
        <f t="shared" si="0"/>
        <v/>
      </c>
      <c r="Y31" s="156" t="str">
        <f>IF(X31="","",VLOOKUP(X31,K_Dat!$E$5:$F$10,2,1))</f>
        <v/>
      </c>
    </row>
    <row r="32" spans="1:25" ht="11.45" customHeight="1" x14ac:dyDescent="0.25">
      <c r="A32" s="93">
        <v>23</v>
      </c>
      <c r="B32" s="135"/>
      <c r="C32" s="148"/>
      <c r="D32" s="276"/>
      <c r="E32" s="141"/>
      <c r="F32" s="141"/>
      <c r="G32" s="141"/>
      <c r="H32" s="141"/>
      <c r="I32" s="266"/>
      <c r="J32" s="286"/>
      <c r="K32" s="141"/>
      <c r="L32" s="141"/>
      <c r="M32" s="254"/>
      <c r="N32" s="297"/>
      <c r="O32" s="286"/>
      <c r="P32" s="141"/>
      <c r="Q32" s="141"/>
      <c r="R32" s="254"/>
      <c r="S32" s="141"/>
      <c r="T32" s="141"/>
      <c r="U32" s="254"/>
      <c r="V32" s="141"/>
      <c r="W32" s="236"/>
      <c r="X32" s="155" t="str">
        <f t="shared" si="0"/>
        <v/>
      </c>
      <c r="Y32" s="156" t="str">
        <f>IF(X32="","",VLOOKUP(X32,K_Dat!$E$5:$F$10,2,1))</f>
        <v/>
      </c>
    </row>
    <row r="33" spans="1:25" ht="11.45" customHeight="1" x14ac:dyDescent="0.25">
      <c r="A33" s="93">
        <v>24</v>
      </c>
      <c r="B33" s="135"/>
      <c r="C33" s="148"/>
      <c r="D33" s="276"/>
      <c r="E33" s="141"/>
      <c r="F33" s="141"/>
      <c r="G33" s="141"/>
      <c r="H33" s="141"/>
      <c r="I33" s="266"/>
      <c r="J33" s="286"/>
      <c r="K33" s="141"/>
      <c r="L33" s="141"/>
      <c r="M33" s="254"/>
      <c r="N33" s="297"/>
      <c r="O33" s="286"/>
      <c r="P33" s="141"/>
      <c r="Q33" s="141"/>
      <c r="R33" s="254"/>
      <c r="S33" s="141"/>
      <c r="T33" s="141"/>
      <c r="U33" s="254"/>
      <c r="V33" s="141"/>
      <c r="W33" s="236"/>
      <c r="X33" s="155" t="str">
        <f t="shared" si="0"/>
        <v/>
      </c>
      <c r="Y33" s="156" t="str">
        <f>IF(X33="","",VLOOKUP(X33,K_Dat!$E$5:$F$10,2,1))</f>
        <v/>
      </c>
    </row>
    <row r="34" spans="1:25" ht="11.45" customHeight="1" x14ac:dyDescent="0.25">
      <c r="A34" s="94">
        <v>25</v>
      </c>
      <c r="B34" s="136"/>
      <c r="C34" s="149"/>
      <c r="D34" s="277"/>
      <c r="E34" s="142"/>
      <c r="F34" s="142"/>
      <c r="G34" s="142"/>
      <c r="H34" s="142"/>
      <c r="I34" s="267"/>
      <c r="J34" s="287"/>
      <c r="K34" s="142"/>
      <c r="L34" s="142"/>
      <c r="M34" s="255"/>
      <c r="N34" s="298"/>
      <c r="O34" s="287"/>
      <c r="P34" s="142"/>
      <c r="Q34" s="142"/>
      <c r="R34" s="255"/>
      <c r="S34" s="142"/>
      <c r="T34" s="142"/>
      <c r="U34" s="255"/>
      <c r="V34" s="142"/>
      <c r="W34" s="237"/>
      <c r="X34" s="157" t="str">
        <f t="shared" si="0"/>
        <v/>
      </c>
      <c r="Y34" s="158" t="str">
        <f>IF(X34="","",VLOOKUP(X34,K_Dat!$E$5:$F$10,2,1))</f>
        <v/>
      </c>
    </row>
    <row r="35" spans="1:25" ht="11.45" customHeight="1" x14ac:dyDescent="0.25">
      <c r="A35" s="95">
        <v>26</v>
      </c>
      <c r="B35" s="137"/>
      <c r="C35" s="150"/>
      <c r="D35" s="278"/>
      <c r="E35" s="143"/>
      <c r="F35" s="143"/>
      <c r="G35" s="143"/>
      <c r="H35" s="143"/>
      <c r="I35" s="268"/>
      <c r="J35" s="288"/>
      <c r="K35" s="143"/>
      <c r="L35" s="143"/>
      <c r="M35" s="256"/>
      <c r="N35" s="299"/>
      <c r="O35" s="288"/>
      <c r="P35" s="143"/>
      <c r="Q35" s="143"/>
      <c r="R35" s="256"/>
      <c r="S35" s="143"/>
      <c r="T35" s="143"/>
      <c r="U35" s="256"/>
      <c r="V35" s="143"/>
      <c r="W35" s="238"/>
      <c r="X35" s="159" t="str">
        <f t="shared" si="0"/>
        <v/>
      </c>
      <c r="Y35" s="154" t="str">
        <f>IF(X35="","",VLOOKUP(X35,K_Dat!$E$5:$F$10,2,1))</f>
        <v/>
      </c>
    </row>
    <row r="36" spans="1:25" ht="11.45" customHeight="1" x14ac:dyDescent="0.25">
      <c r="A36" s="93">
        <v>27</v>
      </c>
      <c r="B36" s="135"/>
      <c r="C36" s="148"/>
      <c r="D36" s="276"/>
      <c r="E36" s="141"/>
      <c r="F36" s="141"/>
      <c r="G36" s="141"/>
      <c r="H36" s="141"/>
      <c r="I36" s="266"/>
      <c r="J36" s="286"/>
      <c r="K36" s="141"/>
      <c r="L36" s="141"/>
      <c r="M36" s="254"/>
      <c r="N36" s="297"/>
      <c r="O36" s="286"/>
      <c r="P36" s="141"/>
      <c r="Q36" s="141"/>
      <c r="R36" s="254"/>
      <c r="S36" s="141"/>
      <c r="T36" s="141"/>
      <c r="U36" s="254"/>
      <c r="V36" s="141"/>
      <c r="W36" s="236"/>
      <c r="X36" s="155" t="str">
        <f t="shared" si="0"/>
        <v/>
      </c>
      <c r="Y36" s="156" t="str">
        <f>IF(X36="","",VLOOKUP(X36,K_Dat!$E$5:$F$10,2,1))</f>
        <v/>
      </c>
    </row>
    <row r="37" spans="1:25" ht="11.45" customHeight="1" x14ac:dyDescent="0.25">
      <c r="A37" s="93">
        <v>28</v>
      </c>
      <c r="B37" s="135"/>
      <c r="C37" s="148"/>
      <c r="D37" s="276"/>
      <c r="E37" s="141"/>
      <c r="F37" s="141"/>
      <c r="G37" s="141"/>
      <c r="H37" s="141"/>
      <c r="I37" s="266"/>
      <c r="J37" s="286"/>
      <c r="K37" s="141"/>
      <c r="L37" s="141"/>
      <c r="M37" s="254"/>
      <c r="N37" s="297"/>
      <c r="O37" s="286"/>
      <c r="P37" s="141"/>
      <c r="Q37" s="141"/>
      <c r="R37" s="254"/>
      <c r="S37" s="141"/>
      <c r="T37" s="141"/>
      <c r="U37" s="254"/>
      <c r="V37" s="141"/>
      <c r="W37" s="236"/>
      <c r="X37" s="155" t="str">
        <f t="shared" si="0"/>
        <v/>
      </c>
      <c r="Y37" s="156" t="str">
        <f>IF(X37="","",VLOOKUP(X37,K_Dat!$E$5:$F$10,2,1))</f>
        <v/>
      </c>
    </row>
    <row r="38" spans="1:25" ht="11.45" customHeight="1" x14ac:dyDescent="0.25">
      <c r="A38" s="93">
        <v>29</v>
      </c>
      <c r="B38" s="135"/>
      <c r="C38" s="148"/>
      <c r="D38" s="276"/>
      <c r="E38" s="141"/>
      <c r="F38" s="141"/>
      <c r="G38" s="141"/>
      <c r="H38" s="141"/>
      <c r="I38" s="266"/>
      <c r="J38" s="286"/>
      <c r="K38" s="141"/>
      <c r="L38" s="141"/>
      <c r="M38" s="254"/>
      <c r="N38" s="297"/>
      <c r="O38" s="286"/>
      <c r="P38" s="141"/>
      <c r="Q38" s="141"/>
      <c r="R38" s="254"/>
      <c r="S38" s="141"/>
      <c r="T38" s="141"/>
      <c r="U38" s="254"/>
      <c r="V38" s="141"/>
      <c r="W38" s="236"/>
      <c r="X38" s="155" t="str">
        <f t="shared" si="0"/>
        <v/>
      </c>
      <c r="Y38" s="156" t="str">
        <f>IF(X38="","",VLOOKUP(X38,K_Dat!$E$5:$F$10,2,1))</f>
        <v/>
      </c>
    </row>
    <row r="39" spans="1:25" ht="11.45" customHeight="1" thickBot="1" x14ac:dyDescent="0.3">
      <c r="A39" s="94">
        <v>30</v>
      </c>
      <c r="B39" s="138"/>
      <c r="C39" s="151"/>
      <c r="D39" s="279"/>
      <c r="E39" s="144"/>
      <c r="F39" s="144"/>
      <c r="G39" s="144"/>
      <c r="H39" s="144"/>
      <c r="I39" s="269"/>
      <c r="J39" s="289"/>
      <c r="K39" s="144"/>
      <c r="L39" s="144"/>
      <c r="M39" s="257"/>
      <c r="N39" s="300"/>
      <c r="O39" s="289"/>
      <c r="P39" s="144"/>
      <c r="Q39" s="144"/>
      <c r="R39" s="257"/>
      <c r="S39" s="144"/>
      <c r="T39" s="144"/>
      <c r="U39" s="257"/>
      <c r="V39" s="144"/>
      <c r="W39" s="239"/>
      <c r="X39" s="157" t="str">
        <f t="shared" si="0"/>
        <v/>
      </c>
      <c r="Y39" s="158" t="str">
        <f>IF(X39="","",VLOOKUP(X39,K_Dat!$E$5:$F$10,2,1))</f>
        <v/>
      </c>
    </row>
    <row r="40" spans="1:25" ht="11.45" customHeight="1" x14ac:dyDescent="0.25">
      <c r="A40" s="96"/>
      <c r="B40" s="322" t="s">
        <v>9</v>
      </c>
      <c r="C40" s="322"/>
      <c r="D40" s="280" t="str">
        <f>IF(COUNTBLANK(D10:D39)=30,"",SUM(D10:D39))</f>
        <v/>
      </c>
      <c r="E40" s="161" t="str">
        <f t="shared" ref="E40:W40" si="1">IF(COUNTBLANK(E10:E39)=30,"",SUM(E10:E39))</f>
        <v/>
      </c>
      <c r="F40" s="161" t="str">
        <f t="shared" si="1"/>
        <v/>
      </c>
      <c r="G40" s="161" t="str">
        <f t="shared" si="1"/>
        <v/>
      </c>
      <c r="H40" s="161" t="str">
        <f t="shared" si="1"/>
        <v/>
      </c>
      <c r="I40" s="270" t="str">
        <f t="shared" si="1"/>
        <v/>
      </c>
      <c r="J40" s="290" t="str">
        <f t="shared" si="1"/>
        <v/>
      </c>
      <c r="K40" s="161" t="str">
        <f t="shared" si="1"/>
        <v/>
      </c>
      <c r="L40" s="161" t="str">
        <f t="shared" si="1"/>
        <v/>
      </c>
      <c r="M40" s="258" t="str">
        <f t="shared" si="1"/>
        <v/>
      </c>
      <c r="N40" s="301" t="str">
        <f t="shared" si="1"/>
        <v/>
      </c>
      <c r="O40" s="290" t="str">
        <f t="shared" si="1"/>
        <v/>
      </c>
      <c r="P40" s="161" t="str">
        <f t="shared" si="1"/>
        <v/>
      </c>
      <c r="Q40" s="161" t="str">
        <f t="shared" si="1"/>
        <v/>
      </c>
      <c r="R40" s="258" t="str">
        <f t="shared" si="1"/>
        <v/>
      </c>
      <c r="S40" s="161" t="str">
        <f t="shared" si="1"/>
        <v/>
      </c>
      <c r="T40" s="161" t="str">
        <f t="shared" si="1"/>
        <v/>
      </c>
      <c r="U40" s="258" t="str">
        <f t="shared" si="1"/>
        <v/>
      </c>
      <c r="V40" s="161" t="str">
        <f t="shared" si="1"/>
        <v/>
      </c>
      <c r="W40" s="160" t="str">
        <f t="shared" si="1"/>
        <v/>
      </c>
      <c r="X40" s="96"/>
      <c r="Y40" s="96"/>
    </row>
    <row r="41" spans="1:25" ht="11.45" customHeight="1" x14ac:dyDescent="0.25">
      <c r="A41" s="96"/>
      <c r="B41" s="323" t="s">
        <v>10</v>
      </c>
      <c r="C41" s="323"/>
      <c r="D41" s="281" t="str">
        <f>IF(COUNTBLANK(D10:D39)=30,"",D40/($L$2*D$8))</f>
        <v/>
      </c>
      <c r="E41" s="163" t="str">
        <f t="shared" ref="E41:W41" si="2">IF(COUNTBLANK(E10:E39)=30,"",E40/($L$2*E$8))</f>
        <v/>
      </c>
      <c r="F41" s="163" t="str">
        <f t="shared" si="2"/>
        <v/>
      </c>
      <c r="G41" s="163" t="str">
        <f t="shared" si="2"/>
        <v/>
      </c>
      <c r="H41" s="163" t="str">
        <f t="shared" si="2"/>
        <v/>
      </c>
      <c r="I41" s="271" t="str">
        <f t="shared" si="2"/>
        <v/>
      </c>
      <c r="J41" s="291" t="str">
        <f t="shared" si="2"/>
        <v/>
      </c>
      <c r="K41" s="163" t="str">
        <f t="shared" si="2"/>
        <v/>
      </c>
      <c r="L41" s="163" t="str">
        <f t="shared" si="2"/>
        <v/>
      </c>
      <c r="M41" s="259" t="str">
        <f t="shared" si="2"/>
        <v/>
      </c>
      <c r="N41" s="302" t="str">
        <f t="shared" si="2"/>
        <v/>
      </c>
      <c r="O41" s="291" t="str">
        <f t="shared" si="2"/>
        <v/>
      </c>
      <c r="P41" s="163" t="str">
        <f t="shared" si="2"/>
        <v/>
      </c>
      <c r="Q41" s="163" t="str">
        <f t="shared" si="2"/>
        <v/>
      </c>
      <c r="R41" s="259" t="str">
        <f t="shared" si="2"/>
        <v/>
      </c>
      <c r="S41" s="163" t="str">
        <f t="shared" si="2"/>
        <v/>
      </c>
      <c r="T41" s="163" t="str">
        <f t="shared" si="2"/>
        <v/>
      </c>
      <c r="U41" s="259" t="str">
        <f t="shared" si="2"/>
        <v/>
      </c>
      <c r="V41" s="163" t="str">
        <f t="shared" si="2"/>
        <v/>
      </c>
      <c r="W41" s="162" t="str">
        <f t="shared" si="2"/>
        <v/>
      </c>
      <c r="X41" s="96"/>
      <c r="Y41" s="96"/>
    </row>
    <row r="42" spans="1:25" ht="11.45" customHeight="1" x14ac:dyDescent="0.25">
      <c r="A42" s="97"/>
      <c r="B42" s="32"/>
      <c r="C42" s="32"/>
      <c r="D42" s="32"/>
      <c r="E42" s="32"/>
      <c r="F42" s="32"/>
      <c r="G42" s="32"/>
      <c r="H42" s="32"/>
      <c r="I42" s="32"/>
      <c r="J42" s="32"/>
      <c r="K42" s="32"/>
      <c r="L42" s="32"/>
      <c r="M42" s="32"/>
      <c r="N42" s="32"/>
      <c r="O42" s="32"/>
      <c r="P42" s="32"/>
      <c r="Q42" s="32"/>
      <c r="R42" s="32"/>
      <c r="S42" s="32"/>
      <c r="T42" s="32"/>
      <c r="U42" s="32"/>
      <c r="V42" s="32"/>
      <c r="W42" s="32"/>
      <c r="X42" s="32"/>
      <c r="Y42" s="32"/>
    </row>
    <row r="43" spans="1:25" ht="11.45" customHeight="1" x14ac:dyDescent="0.25">
      <c r="A43" s="97"/>
      <c r="B43" s="321"/>
      <c r="C43" s="321"/>
      <c r="D43" s="335" t="s">
        <v>11</v>
      </c>
      <c r="E43" s="336"/>
      <c r="F43" s="336"/>
      <c r="G43" s="337"/>
      <c r="H43" s="99">
        <v>1</v>
      </c>
      <c r="I43" s="99">
        <v>2</v>
      </c>
      <c r="J43" s="99">
        <v>3</v>
      </c>
      <c r="K43" s="99">
        <v>4</v>
      </c>
      <c r="L43" s="99">
        <v>5</v>
      </c>
      <c r="M43" s="99">
        <v>6</v>
      </c>
      <c r="N43" s="139" t="s">
        <v>81</v>
      </c>
      <c r="O43" s="335" t="s">
        <v>108</v>
      </c>
      <c r="P43" s="336"/>
      <c r="Q43" s="337"/>
      <c r="Y43" s="97"/>
    </row>
    <row r="44" spans="1:25" ht="11.45" customHeight="1" x14ac:dyDescent="0.25">
      <c r="A44" s="97"/>
      <c r="B44" s="122"/>
      <c r="C44" s="122"/>
      <c r="D44" s="335" t="s">
        <v>13</v>
      </c>
      <c r="E44" s="336"/>
      <c r="F44" s="336"/>
      <c r="G44" s="337"/>
      <c r="H44" s="88" t="str">
        <f>IF(COUNTBLANK($C$10:$C$39)=30,"",COUNTIF($C$10:$C$39,"1"))</f>
        <v/>
      </c>
      <c r="I44" s="88" t="str">
        <f>IF(COUNTBLANK($C$10:$C$39)=30,"",COUNTIF($C$10:$C$39,"2"))</f>
        <v/>
      </c>
      <c r="J44" s="88" t="str">
        <f>IF(COUNTBLANK($C$10:$C$39)=30,"",COUNTIF($C$10:$C$39,"3"))</f>
        <v/>
      </c>
      <c r="K44" s="88" t="str">
        <f>IF(COUNTBLANK($C$10:$C$39)=30,"",COUNTIF($C$10:$C$39,"4"))</f>
        <v/>
      </c>
      <c r="L44" s="88" t="str">
        <f>IF(COUNTBLANK($C$10:$C$39)=30,"",COUNTIF($C$10:$C$39,"5"))</f>
        <v/>
      </c>
      <c r="M44" s="88" t="str">
        <f>IF(COUNTBLANK($C$10:$C$39)=30,"",COUNTIF($C$10:$C$39,"6"))</f>
        <v/>
      </c>
      <c r="N44" s="146" t="str">
        <f>IF(COUNTBLANK(C10:C39)=30,"",(H43*H44+I43*I44+J43*J44+K43*K44+L43*L44+M43*M44)/C48)</f>
        <v/>
      </c>
      <c r="O44" s="338">
        <f>SUM(H45:M45)-SUM(H44:M44)</f>
        <v>0</v>
      </c>
      <c r="P44" s="339"/>
      <c r="Q44" s="340"/>
      <c r="Y44" s="97"/>
    </row>
    <row r="45" spans="1:25" ht="11.45" customHeight="1" x14ac:dyDescent="0.25">
      <c r="A45" s="97"/>
      <c r="B45" s="32"/>
      <c r="C45" s="32"/>
      <c r="D45" s="335" t="s">
        <v>12</v>
      </c>
      <c r="E45" s="336"/>
      <c r="F45" s="336"/>
      <c r="G45" s="337"/>
      <c r="H45" s="100" t="str">
        <f>IF(COUNTBLANK($Y$10:$Y$39)=30,"",COUNTIF($Y$10:$Y$39,"1"))</f>
        <v/>
      </c>
      <c r="I45" s="100" t="str">
        <f>IF(COUNTBLANK($Y$10:$Y$39)=30,"",COUNTIF($Y$10:$Y$39,"2"))</f>
        <v/>
      </c>
      <c r="J45" s="100" t="str">
        <f>IF(COUNTBLANK($Y$10:$Y$39)=30,"",COUNTIF($Y$10:$Y$39,"3"))</f>
        <v/>
      </c>
      <c r="K45" s="100" t="str">
        <f>IF(COUNTBLANK($Y$10:$Y$39)=30,"",COUNTIF($Y$10:$Y$39,"4"))</f>
        <v/>
      </c>
      <c r="L45" s="100" t="str">
        <f>IF(COUNTBLANK($Y$10:$Y$39)=30,"",COUNTIF($Y$10:$Y$39,"5"))</f>
        <v/>
      </c>
      <c r="M45" s="100" t="str">
        <f>IF(COUNTBLANK($Y$10:$Y$39)=30,"",COUNTIF($Y$10:$Y$39,"6"))</f>
        <v/>
      </c>
      <c r="N45" s="146" t="str">
        <f>IF(COUNTBLANK(Y10:Y39)=30,"",(H43*H45+I43*I45+J43*J45+K43*K45+L43*L45+M43*M45)/Y48)</f>
        <v/>
      </c>
      <c r="O45" s="333"/>
      <c r="P45" s="334"/>
      <c r="V45" s="245"/>
      <c r="Y45" s="32"/>
    </row>
    <row r="46" spans="1:25" ht="11.45" customHeight="1" x14ac:dyDescent="0.25">
      <c r="A46" s="97"/>
      <c r="B46" s="32"/>
      <c r="C46" s="32"/>
      <c r="D46" s="32"/>
      <c r="E46" s="332"/>
      <c r="F46" s="332"/>
      <c r="G46" s="332"/>
      <c r="H46" s="97"/>
      <c r="I46" s="97"/>
      <c r="J46" s="97"/>
      <c r="K46" s="97"/>
      <c r="L46" s="97"/>
      <c r="V46" s="27"/>
      <c r="W46" s="145"/>
      <c r="X46" s="35"/>
      <c r="Y46" s="32"/>
    </row>
    <row r="47" spans="1:25" x14ac:dyDescent="0.25">
      <c r="B47" s="27"/>
      <c r="C47" s="27"/>
      <c r="D47" s="27"/>
      <c r="E47" s="326"/>
      <c r="F47" s="326"/>
      <c r="G47" s="326"/>
      <c r="H47" s="27"/>
      <c r="I47" s="27"/>
      <c r="J47" s="27"/>
      <c r="K47" s="27"/>
      <c r="L47" s="27"/>
      <c r="M47" s="27"/>
      <c r="N47" s="27"/>
      <c r="O47" s="27"/>
      <c r="P47" s="27"/>
      <c r="Q47" s="27"/>
      <c r="R47" s="27"/>
      <c r="S47" s="27"/>
      <c r="T47" s="27"/>
      <c r="U47" s="27"/>
      <c r="V47" s="27"/>
      <c r="W47" s="27"/>
      <c r="X47" s="27"/>
      <c r="Y47" s="27"/>
    </row>
    <row r="48" spans="1:25" hidden="1" x14ac:dyDescent="0.25">
      <c r="C48" s="3">
        <f>COUNT(C10:C39)</f>
        <v>0</v>
      </c>
      <c r="Y48" s="26">
        <f>COUNT(Y10:Y39)</f>
        <v>0</v>
      </c>
    </row>
  </sheetData>
  <sheetProtection sheet="1" objects="1" scenarios="1"/>
  <mergeCells count="21">
    <mergeCell ref="Y8:Y9"/>
    <mergeCell ref="D9:W9"/>
    <mergeCell ref="E46:G46"/>
    <mergeCell ref="O45:P45"/>
    <mergeCell ref="O43:Q43"/>
    <mergeCell ref="O44:Q44"/>
    <mergeCell ref="D43:G43"/>
    <mergeCell ref="D44:G44"/>
    <mergeCell ref="D45:G45"/>
    <mergeCell ref="B43:C43"/>
    <mergeCell ref="B40:C40"/>
    <mergeCell ref="B41:C41"/>
    <mergeCell ref="A7:C7"/>
    <mergeCell ref="E47:G47"/>
    <mergeCell ref="X4:X7"/>
    <mergeCell ref="Y4:Y7"/>
    <mergeCell ref="J4:N4"/>
    <mergeCell ref="O4:W4"/>
    <mergeCell ref="E2:F2"/>
    <mergeCell ref="D4:I4"/>
    <mergeCell ref="L2:M2"/>
  </mergeCells>
  <conditionalFormatting sqref="D5:W5">
    <cfRule type="cellIs" dxfId="16" priority="1" operator="equal">
      <formula>"III"</formula>
    </cfRule>
    <cfRule type="cellIs" dxfId="15" priority="2" operator="equal">
      <formula>"II"</formula>
    </cfRule>
    <cfRule type="cellIs" dxfId="14" priority="3" operator="equal">
      <formula>"I"</formula>
    </cfRule>
  </conditionalFormatting>
  <dataValidations count="2">
    <dataValidation type="whole" allowBlank="1" showInputMessage="1" showErrorMessage="1" error="Sie dürfen nur Zahlen zwischen 1 und 6 eintragen!" sqref="C10:C39">
      <formula1>1</formula1>
      <formula2>6</formula2>
    </dataValidation>
    <dataValidation type="whole" allowBlank="1" showInputMessage="1" showErrorMessage="1" error="Sie dürfen nur die Zahlen 0 oder 1 eingeben!" sqref="D10:W39">
      <formula1>0</formula1>
      <formula2>D$8</formula2>
    </dataValidation>
  </dataValidations>
  <pageMargins left="0.39370078740157483" right="0.39370078740157483" top="0.59055118110236227" bottom="0.31496062992125984" header="0.31496062992125984" footer="0.31496062992125984"/>
  <pageSetup paperSize="9" orientation="landscape"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O74"/>
  <sheetViews>
    <sheetView showGridLines="0" zoomScale="115" zoomScaleNormal="115" workbookViewId="0">
      <selection activeCell="H19" sqref="H19:H20"/>
    </sheetView>
  </sheetViews>
  <sheetFormatPr baseColWidth="10" defaultColWidth="11.42578125" defaultRowHeight="15" x14ac:dyDescent="0.25"/>
  <cols>
    <col min="1" max="1" width="3.42578125" customWidth="1"/>
    <col min="2" max="8" width="6.7109375" customWidth="1"/>
    <col min="9" max="9" width="6.42578125" customWidth="1"/>
    <col min="10" max="10" width="8.85546875" customWidth="1"/>
    <col min="11" max="12" width="6.7109375" customWidth="1"/>
    <col min="14" max="14" width="4.28515625" customWidth="1"/>
    <col min="15" max="15" width="17.42578125" customWidth="1"/>
  </cols>
  <sheetData>
    <row r="1" spans="1:15" ht="57.75" customHeight="1" x14ac:dyDescent="0.25">
      <c r="A1" s="366" t="s">
        <v>211</v>
      </c>
      <c r="B1" s="366"/>
      <c r="C1" s="366"/>
      <c r="D1" s="366"/>
      <c r="E1" s="366"/>
      <c r="F1" s="366"/>
      <c r="G1" s="366"/>
      <c r="H1" s="366"/>
      <c r="I1" s="366"/>
      <c r="J1" s="366"/>
      <c r="K1" s="366"/>
      <c r="L1" s="366"/>
      <c r="M1" s="366"/>
      <c r="N1" s="366"/>
      <c r="O1" s="182"/>
    </row>
    <row r="2" spans="1:15" ht="28.5" customHeight="1" x14ac:dyDescent="0.25">
      <c r="A2" s="367" t="str">
        <f>K_Dat!J12</f>
        <v xml:space="preserve">Klasse </v>
      </c>
      <c r="B2" s="367"/>
      <c r="C2" s="367"/>
      <c r="D2" s="367"/>
      <c r="E2" s="367"/>
      <c r="F2" s="367"/>
      <c r="G2" s="367"/>
      <c r="H2" s="367"/>
      <c r="I2" s="367"/>
      <c r="J2" s="367"/>
      <c r="K2" s="367"/>
      <c r="L2" s="367"/>
      <c r="M2" s="367"/>
      <c r="N2" s="367"/>
      <c r="O2" s="183"/>
    </row>
    <row r="3" spans="1:15" ht="6" customHeight="1" x14ac:dyDescent="0.25">
      <c r="A3" s="183"/>
      <c r="B3" s="184"/>
      <c r="C3" s="183"/>
      <c r="D3" s="183"/>
      <c r="E3" s="183"/>
      <c r="F3" s="183"/>
      <c r="G3" s="183"/>
      <c r="H3" s="183"/>
      <c r="I3" s="183"/>
      <c r="J3" s="183"/>
      <c r="M3" s="185"/>
      <c r="N3" s="183"/>
      <c r="O3" s="183"/>
    </row>
    <row r="4" spans="1:15" ht="14.25" customHeight="1" x14ac:dyDescent="0.25">
      <c r="A4" s="183"/>
      <c r="N4" s="183"/>
      <c r="O4" s="183"/>
    </row>
    <row r="5" spans="1:15" ht="14.25" customHeight="1" x14ac:dyDescent="0.25">
      <c r="A5" s="183"/>
      <c r="B5" s="344" t="s">
        <v>163</v>
      </c>
      <c r="C5" s="344"/>
      <c r="D5" s="344"/>
      <c r="E5" s="344"/>
      <c r="F5" s="344"/>
      <c r="G5" s="344"/>
      <c r="H5" s="344"/>
      <c r="I5" s="344"/>
      <c r="J5" s="344"/>
      <c r="K5" s="344"/>
      <c r="L5" s="344"/>
      <c r="M5" s="344"/>
      <c r="N5" s="183"/>
      <c r="O5" s="183"/>
    </row>
    <row r="6" spans="1:15" ht="9" customHeight="1" x14ac:dyDescent="0.25">
      <c r="A6" s="183"/>
      <c r="N6" s="183"/>
      <c r="O6" s="183"/>
    </row>
    <row r="7" spans="1:15" ht="15" customHeight="1" x14ac:dyDescent="0.25">
      <c r="A7" s="186" t="s">
        <v>149</v>
      </c>
      <c r="B7" s="187"/>
      <c r="C7" s="188"/>
      <c r="D7" s="188"/>
      <c r="E7" s="188"/>
      <c r="F7" s="188"/>
      <c r="G7" s="188"/>
      <c r="H7" s="188"/>
      <c r="I7" s="183"/>
      <c r="J7" s="183"/>
      <c r="K7" s="351" t="str">
        <f>"Durchschnitt: "&amp;IF(K_Dat!V4=0,"",TEXT(K_Dat!V4,"0,00"))</f>
        <v xml:space="preserve">Durchschnitt: </v>
      </c>
      <c r="L7" s="351"/>
      <c r="M7" s="351"/>
      <c r="N7" s="189"/>
      <c r="O7" s="183"/>
    </row>
    <row r="8" spans="1:15" ht="15" customHeight="1" x14ac:dyDescent="0.25">
      <c r="A8" s="183"/>
      <c r="B8" s="352" t="s">
        <v>11</v>
      </c>
      <c r="C8" s="353"/>
      <c r="D8" s="190">
        <v>1</v>
      </c>
      <c r="E8" s="190">
        <v>2</v>
      </c>
      <c r="F8" s="190">
        <v>3</v>
      </c>
      <c r="G8" s="190">
        <v>4</v>
      </c>
      <c r="H8" s="190">
        <v>5</v>
      </c>
      <c r="I8" s="191">
        <v>6</v>
      </c>
      <c r="J8" s="183"/>
      <c r="K8" s="351"/>
      <c r="L8" s="351"/>
      <c r="M8" s="351"/>
      <c r="N8" s="189"/>
      <c r="O8" s="183"/>
    </row>
    <row r="9" spans="1:15" ht="3.95" customHeight="1" x14ac:dyDescent="0.25">
      <c r="A9" s="192"/>
      <c r="B9" s="354" t="s">
        <v>150</v>
      </c>
      <c r="C9" s="355"/>
      <c r="D9" s="356" t="str">
        <f>IF(K_Dat!O4=0,"—",K_Dat!O4)</f>
        <v>—</v>
      </c>
      <c r="E9" s="356" t="str">
        <f>IF(K_Dat!P4=0,"—",K_Dat!P4)</f>
        <v>—</v>
      </c>
      <c r="F9" s="356" t="str">
        <f>IF(K_Dat!Q4=0,"—",K_Dat!Q4)</f>
        <v>—</v>
      </c>
      <c r="G9" s="356" t="str">
        <f>IF(K_Dat!R4=0,"—",K_Dat!R4)</f>
        <v>—</v>
      </c>
      <c r="H9" s="356" t="str">
        <f>IF(K_Dat!S4=0,"—",K_Dat!S4)</f>
        <v>—</v>
      </c>
      <c r="I9" s="358" t="str">
        <f>IF(K_Dat!T4=0,"—",K_Dat!T4)</f>
        <v>—</v>
      </c>
      <c r="J9" s="361" t="s">
        <v>151</v>
      </c>
      <c r="K9" s="361"/>
      <c r="L9" s="183"/>
      <c r="M9" s="183"/>
      <c r="O9" s="183"/>
    </row>
    <row r="10" spans="1:15" ht="15" customHeight="1" x14ac:dyDescent="0.25">
      <c r="A10" s="193"/>
      <c r="B10" s="352"/>
      <c r="C10" s="353"/>
      <c r="D10" s="357"/>
      <c r="E10" s="357"/>
      <c r="F10" s="357"/>
      <c r="G10" s="357"/>
      <c r="H10" s="357"/>
      <c r="I10" s="359"/>
      <c r="J10" s="361"/>
      <c r="K10" s="361"/>
      <c r="L10" s="183"/>
      <c r="M10" s="194"/>
      <c r="O10" s="183"/>
    </row>
    <row r="11" spans="1:15" ht="3.95" customHeight="1" x14ac:dyDescent="0.25">
      <c r="A11" s="193"/>
      <c r="B11" s="345" t="s">
        <v>152</v>
      </c>
      <c r="C11" s="346"/>
      <c r="D11" s="362" t="str">
        <f>IF(K_Dat!O8=0,"—",K_Dat!O8)</f>
        <v>—</v>
      </c>
      <c r="E11" s="362" t="str">
        <f>IF(K_Dat!P8=0,"—",K_Dat!P8)</f>
        <v>—</v>
      </c>
      <c r="F11" s="362" t="str">
        <f>IF(K_Dat!Q8=0,"—",K_Dat!Q8)</f>
        <v>—</v>
      </c>
      <c r="G11" s="362" t="str">
        <f>IF(K_Dat!R8=0,"—",K_Dat!R8)</f>
        <v>—</v>
      </c>
      <c r="H11" s="362" t="str">
        <f>IF(K_Dat!S8=0,"—",K_Dat!S8)</f>
        <v>—</v>
      </c>
      <c r="I11" s="364" t="str">
        <f>IF(K_Dat!T8=0,"—",K_Dat!T8)</f>
        <v>—</v>
      </c>
      <c r="J11" s="361"/>
      <c r="K11" s="361"/>
      <c r="L11" s="183"/>
      <c r="M11" s="194"/>
      <c r="O11" s="183"/>
    </row>
    <row r="12" spans="1:15" ht="15" customHeight="1" x14ac:dyDescent="0.25">
      <c r="A12" s="193"/>
      <c r="B12" s="347"/>
      <c r="C12" s="348"/>
      <c r="D12" s="363"/>
      <c r="E12" s="363"/>
      <c r="F12" s="363"/>
      <c r="G12" s="363"/>
      <c r="H12" s="363"/>
      <c r="I12" s="365"/>
      <c r="J12" s="361"/>
      <c r="K12" s="361"/>
      <c r="L12" s="183"/>
      <c r="M12" s="194"/>
      <c r="O12" s="183"/>
    </row>
    <row r="13" spans="1:15" ht="5.25" customHeight="1" x14ac:dyDescent="0.25">
      <c r="A13" s="193"/>
      <c r="B13" s="195"/>
      <c r="C13" s="196"/>
      <c r="D13" s="196"/>
      <c r="E13" s="196"/>
      <c r="F13" s="196"/>
      <c r="G13" s="196"/>
      <c r="H13" s="196"/>
      <c r="I13" s="197"/>
      <c r="J13" s="197"/>
      <c r="K13" s="197"/>
      <c r="L13" s="195"/>
      <c r="M13" s="198"/>
      <c r="O13" s="183"/>
    </row>
    <row r="14" spans="1:15" ht="21" customHeight="1" x14ac:dyDescent="0.25">
      <c r="A14" s="193"/>
      <c r="B14" s="195"/>
      <c r="C14" s="196"/>
      <c r="D14" s="196"/>
      <c r="E14" s="196"/>
      <c r="F14" s="196"/>
      <c r="G14" s="196"/>
      <c r="H14" s="196"/>
      <c r="I14" s="197"/>
      <c r="J14" s="197"/>
      <c r="K14" s="197"/>
      <c r="L14" s="195"/>
      <c r="M14" s="198"/>
      <c r="O14" s="183"/>
    </row>
    <row r="15" spans="1:15" ht="15" customHeight="1" x14ac:dyDescent="0.25">
      <c r="A15" s="186" t="s">
        <v>153</v>
      </c>
      <c r="B15" s="187"/>
      <c r="C15" s="188"/>
      <c r="D15" s="188"/>
      <c r="E15" s="188"/>
      <c r="F15" s="188"/>
      <c r="G15" s="188"/>
      <c r="H15" s="188"/>
      <c r="I15" s="183"/>
      <c r="J15" s="183"/>
      <c r="K15" s="351" t="str">
        <f>"Durchschnitt: "&amp;IF(K_Dat!V5=0,"",TEXT(K_Dat!V5,"0,00"))</f>
        <v xml:space="preserve">Durchschnitt: </v>
      </c>
      <c r="L15" s="351"/>
      <c r="M15" s="351"/>
      <c r="O15" s="183"/>
    </row>
    <row r="16" spans="1:15" ht="12.75" customHeight="1" x14ac:dyDescent="0.25">
      <c r="A16" s="199"/>
      <c r="B16" s="352" t="s">
        <v>11</v>
      </c>
      <c r="C16" s="353"/>
      <c r="D16" s="190">
        <v>1</v>
      </c>
      <c r="E16" s="190">
        <v>2</v>
      </c>
      <c r="F16" s="190">
        <v>3</v>
      </c>
      <c r="G16" s="190">
        <v>4</v>
      </c>
      <c r="H16" s="190">
        <v>5</v>
      </c>
      <c r="I16" s="191">
        <v>6</v>
      </c>
      <c r="J16" s="183"/>
      <c r="K16" s="351"/>
      <c r="L16" s="351"/>
      <c r="M16" s="351"/>
      <c r="O16" s="183"/>
    </row>
    <row r="17" spans="1:15" ht="5.25" customHeight="1" x14ac:dyDescent="0.25">
      <c r="A17" s="200"/>
      <c r="B17" s="354" t="s">
        <v>150</v>
      </c>
      <c r="C17" s="355"/>
      <c r="D17" s="356" t="str">
        <f>IF(K_Dat!O5=0,"—",K_Dat!O5)</f>
        <v>—</v>
      </c>
      <c r="E17" s="356" t="str">
        <f>IF(K_Dat!P5=0,"—",K_Dat!P5)</f>
        <v>—</v>
      </c>
      <c r="F17" s="356" t="str">
        <f>IF(K_Dat!Q5=0,"—",K_Dat!Q5)</f>
        <v>—</v>
      </c>
      <c r="G17" s="356" t="str">
        <f>IF(K_Dat!R5=0,"—",K_Dat!R5)</f>
        <v>—</v>
      </c>
      <c r="H17" s="356" t="str">
        <f>IF(K_Dat!S5=0,"—",K_Dat!S5)</f>
        <v>—</v>
      </c>
      <c r="I17" s="358" t="str">
        <f>IF(K_Dat!T5=0,"—",K_Dat!T5)</f>
        <v>—</v>
      </c>
      <c r="J17" s="360" t="s">
        <v>151</v>
      </c>
      <c r="K17" s="360"/>
      <c r="L17" s="187"/>
      <c r="M17" s="201"/>
      <c r="O17" s="183"/>
    </row>
    <row r="18" spans="1:15" ht="12.75" customHeight="1" x14ac:dyDescent="0.25">
      <c r="A18" s="193"/>
      <c r="B18" s="352"/>
      <c r="C18" s="353"/>
      <c r="D18" s="357"/>
      <c r="E18" s="357"/>
      <c r="F18" s="357"/>
      <c r="G18" s="357"/>
      <c r="H18" s="357"/>
      <c r="I18" s="359"/>
      <c r="J18" s="360"/>
      <c r="K18" s="360"/>
      <c r="L18" s="187"/>
      <c r="M18" s="202"/>
      <c r="O18" s="183"/>
    </row>
    <row r="19" spans="1:15" ht="5.25" customHeight="1" x14ac:dyDescent="0.25">
      <c r="A19" s="193"/>
      <c r="B19" s="345" t="s">
        <v>152</v>
      </c>
      <c r="C19" s="346"/>
      <c r="D19" s="349" t="str">
        <f>IF(K_Dat!O9=0,"—",K_Dat!O9)</f>
        <v>—</v>
      </c>
      <c r="E19" s="349" t="str">
        <f>IF(K_Dat!P9=0,"—",K_Dat!P9)</f>
        <v>—</v>
      </c>
      <c r="F19" s="349" t="str">
        <f>IF(K_Dat!Q9=0,"—",K_Dat!Q9)</f>
        <v>—</v>
      </c>
      <c r="G19" s="349" t="str">
        <f>IF(K_Dat!R9=0,"—",K_Dat!R9)</f>
        <v>—</v>
      </c>
      <c r="H19" s="349" t="str">
        <f>IF(K_Dat!S9=0,"—",K_Dat!S9)</f>
        <v>—</v>
      </c>
      <c r="I19" s="342" t="str">
        <f>IF(K_Dat!T9=0,"—",K_Dat!T9)</f>
        <v>—</v>
      </c>
      <c r="J19" s="360"/>
      <c r="K19" s="360"/>
      <c r="L19" s="187"/>
      <c r="M19" s="203"/>
      <c r="O19" s="183"/>
    </row>
    <row r="20" spans="1:15" ht="12.75" customHeight="1" x14ac:dyDescent="0.25">
      <c r="A20" s="193"/>
      <c r="B20" s="347"/>
      <c r="C20" s="348"/>
      <c r="D20" s="350"/>
      <c r="E20" s="350"/>
      <c r="F20" s="350"/>
      <c r="G20" s="350"/>
      <c r="H20" s="350"/>
      <c r="I20" s="343"/>
      <c r="J20" s="360"/>
      <c r="K20" s="360"/>
      <c r="L20" s="187"/>
      <c r="M20" s="203"/>
      <c r="O20" s="183"/>
    </row>
    <row r="21" spans="1:15" ht="27.75" customHeight="1" x14ac:dyDescent="0.25">
      <c r="A21" s="193"/>
      <c r="B21" s="204"/>
      <c r="C21" s="204"/>
      <c r="D21" s="205"/>
      <c r="E21" s="205"/>
      <c r="F21" s="205"/>
      <c r="G21" s="205"/>
      <c r="H21" s="205"/>
      <c r="I21" s="205"/>
      <c r="J21" s="206"/>
      <c r="K21" s="206"/>
      <c r="L21" s="187"/>
      <c r="M21" s="203"/>
      <c r="O21" s="183"/>
    </row>
    <row r="22" spans="1:15" x14ac:dyDescent="0.25">
      <c r="B22" s="344" t="s">
        <v>154</v>
      </c>
      <c r="C22" s="344"/>
      <c r="D22" s="344"/>
      <c r="E22" s="344"/>
      <c r="F22" s="344"/>
      <c r="G22" s="344"/>
      <c r="H22" s="344"/>
      <c r="I22" s="344"/>
      <c r="J22" s="344"/>
      <c r="K22" s="344"/>
      <c r="L22" s="344"/>
      <c r="M22" s="344"/>
    </row>
    <row r="23" spans="1:15" x14ac:dyDescent="0.25">
      <c r="B23" s="207" t="s">
        <v>20</v>
      </c>
      <c r="C23" s="208"/>
      <c r="D23" s="208"/>
      <c r="E23" s="208"/>
      <c r="F23" s="208"/>
      <c r="G23" s="208"/>
      <c r="H23" s="208"/>
      <c r="I23" s="207" t="s">
        <v>16</v>
      </c>
      <c r="J23" s="208"/>
      <c r="K23" s="208"/>
      <c r="M23" s="208"/>
    </row>
    <row r="24" spans="1:15" ht="5.25" customHeight="1" x14ac:dyDescent="0.25"/>
    <row r="25" spans="1:15" x14ac:dyDescent="0.25">
      <c r="B25" s="230"/>
      <c r="C25" t="s">
        <v>80</v>
      </c>
      <c r="I25" s="209"/>
      <c r="J25" t="s">
        <v>155</v>
      </c>
    </row>
    <row r="26" spans="1:15" ht="5.25" customHeight="1" x14ac:dyDescent="0.25">
      <c r="B26" s="210"/>
      <c r="C26" s="211"/>
      <c r="I26" s="211"/>
      <c r="J26" s="211"/>
    </row>
    <row r="27" spans="1:15" x14ac:dyDescent="0.25">
      <c r="B27" s="231"/>
      <c r="C27" t="s">
        <v>166</v>
      </c>
      <c r="I27" s="212"/>
      <c r="J27" t="s">
        <v>156</v>
      </c>
    </row>
    <row r="28" spans="1:15" ht="5.25" customHeight="1" x14ac:dyDescent="0.25">
      <c r="I28" s="211"/>
      <c r="J28" s="211"/>
    </row>
    <row r="29" spans="1:15" x14ac:dyDescent="0.25">
      <c r="B29" s="232"/>
      <c r="C29" t="s">
        <v>113</v>
      </c>
      <c r="I29" s="213"/>
      <c r="J29" t="s">
        <v>157</v>
      </c>
    </row>
    <row r="30" spans="1:15" ht="33.75" customHeight="1" x14ac:dyDescent="0.25"/>
    <row r="31" spans="1:15" ht="15" customHeight="1" x14ac:dyDescent="0.25">
      <c r="B31" s="341" t="s">
        <v>165</v>
      </c>
      <c r="C31" s="341"/>
      <c r="D31" s="341"/>
      <c r="E31" s="341"/>
      <c r="F31" s="341"/>
      <c r="G31" s="341"/>
      <c r="H31" s="341"/>
      <c r="I31" s="341"/>
      <c r="J31" s="341"/>
      <c r="K31" s="341"/>
      <c r="L31" s="341"/>
      <c r="M31" s="341"/>
    </row>
    <row r="32" spans="1:15"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spans="2:13" ht="15" customHeight="1" x14ac:dyDescent="0.25"/>
    <row r="50" spans="2:13" ht="15" customHeight="1" x14ac:dyDescent="0.25"/>
    <row r="51" spans="2:13" ht="15" customHeight="1" x14ac:dyDescent="0.25"/>
    <row r="52" spans="2:13" ht="15" customHeight="1" x14ac:dyDescent="0.25"/>
    <row r="53" spans="2:13" ht="15" customHeight="1" x14ac:dyDescent="0.25"/>
    <row r="54" spans="2:13" ht="15" customHeight="1" x14ac:dyDescent="0.25"/>
    <row r="55" spans="2:13" ht="15" customHeight="1" x14ac:dyDescent="0.25"/>
    <row r="56" spans="2:13" x14ac:dyDescent="0.25">
      <c r="B56" s="341" t="s">
        <v>164</v>
      </c>
      <c r="C56" s="341"/>
      <c r="D56" s="341"/>
      <c r="E56" s="341"/>
      <c r="F56" s="341"/>
      <c r="G56" s="341"/>
      <c r="H56" s="341"/>
      <c r="I56" s="341"/>
      <c r="J56" s="341"/>
      <c r="K56" s="341"/>
      <c r="L56" s="341"/>
      <c r="M56" s="341"/>
    </row>
    <row r="57" spans="2:13" ht="9" customHeight="1" x14ac:dyDescent="0.25"/>
    <row r="58" spans="2:13" ht="15" customHeight="1" x14ac:dyDescent="0.25"/>
    <row r="73" spans="14:14" x14ac:dyDescent="0.25">
      <c r="N73" s="214"/>
    </row>
    <row r="74" spans="14:14" x14ac:dyDescent="0.25">
      <c r="N74" s="214"/>
    </row>
  </sheetData>
  <sheetProtection sheet="1" selectLockedCells="1" selectUnlockedCells="1"/>
  <mergeCells count="40">
    <mergeCell ref="A1:N1"/>
    <mergeCell ref="A2:N2"/>
    <mergeCell ref="B5:M5"/>
    <mergeCell ref="K7:M8"/>
    <mergeCell ref="B8:C8"/>
    <mergeCell ref="H9:H10"/>
    <mergeCell ref="I9:I10"/>
    <mergeCell ref="J9:K12"/>
    <mergeCell ref="B11:C12"/>
    <mergeCell ref="D11:D12"/>
    <mergeCell ref="E11:E12"/>
    <mergeCell ref="F11:F12"/>
    <mergeCell ref="G11:G12"/>
    <mergeCell ref="H11:H12"/>
    <mergeCell ref="I11:I12"/>
    <mergeCell ref="B9:C10"/>
    <mergeCell ref="D9:D10"/>
    <mergeCell ref="E9:E10"/>
    <mergeCell ref="F9:F10"/>
    <mergeCell ref="G9:G10"/>
    <mergeCell ref="K15:M16"/>
    <mergeCell ref="B16:C16"/>
    <mergeCell ref="B17:C18"/>
    <mergeCell ref="D17:D18"/>
    <mergeCell ref="E17:E18"/>
    <mergeCell ref="F17:F18"/>
    <mergeCell ref="G17:G18"/>
    <mergeCell ref="H17:H18"/>
    <mergeCell ref="I17:I18"/>
    <mergeCell ref="J17:K20"/>
    <mergeCell ref="H19:H20"/>
    <mergeCell ref="B31:M31"/>
    <mergeCell ref="I19:I20"/>
    <mergeCell ref="B22:M22"/>
    <mergeCell ref="B56:M56"/>
    <mergeCell ref="B19:C20"/>
    <mergeCell ref="D19:D20"/>
    <mergeCell ref="E19:E20"/>
    <mergeCell ref="F19:F20"/>
    <mergeCell ref="G19:G20"/>
  </mergeCells>
  <printOptions horizontalCentered="1"/>
  <pageMargins left="0.59055118110236227" right="0.39370078740157483" top="0.59055118110236227" bottom="0.59055118110236227" header="0.31496062992125984" footer="0.31496062992125984"/>
  <pageSetup paperSize="9" scale="95" orientation="portrait" r:id="rId1"/>
  <headerFooter>
    <oddFooter>&amp;C&amp;10Seite &amp;P/&amp;N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54"/>
  <sheetViews>
    <sheetView showGridLines="0" showZeros="0" workbookViewId="0">
      <selection activeCell="G7" sqref="G7"/>
    </sheetView>
  </sheetViews>
  <sheetFormatPr baseColWidth="10" defaultRowHeight="15" x14ac:dyDescent="0.25"/>
  <cols>
    <col min="1" max="1" width="3.85546875" style="13" customWidth="1"/>
    <col min="2" max="2" width="81.28515625" style="2" customWidth="1"/>
    <col min="3" max="3" width="6.140625" style="3" customWidth="1"/>
    <col min="4" max="4" width="3.7109375" style="3" customWidth="1"/>
    <col min="5" max="5" width="7.85546875" style="3" customWidth="1"/>
    <col min="6" max="6" width="1.5703125" style="3" customWidth="1"/>
    <col min="7" max="10" width="7.85546875" style="3" customWidth="1"/>
    <col min="11" max="11" width="4.5703125" style="3" customWidth="1"/>
    <col min="12" max="16384" width="11.42578125" style="3"/>
  </cols>
  <sheetData>
    <row r="1" spans="1:10" ht="17.25" customHeight="1" thickBot="1" x14ac:dyDescent="0.3">
      <c r="A1" s="1"/>
      <c r="E1" s="373" t="s">
        <v>22</v>
      </c>
      <c r="F1" s="373"/>
      <c r="G1" s="373"/>
      <c r="H1" s="373"/>
      <c r="I1" s="373"/>
      <c r="J1" s="373"/>
    </row>
    <row r="2" spans="1:10" ht="60" customHeight="1" thickTop="1" x14ac:dyDescent="0.25">
      <c r="A2" s="374" t="s">
        <v>146</v>
      </c>
      <c r="B2" s="374"/>
      <c r="C2" s="374"/>
      <c r="D2" s="38"/>
      <c r="E2" s="375" t="s">
        <v>148</v>
      </c>
      <c r="F2" s="376"/>
      <c r="G2" s="376"/>
      <c r="H2" s="376"/>
      <c r="I2" s="376"/>
      <c r="J2" s="377"/>
    </row>
    <row r="3" spans="1:10" ht="26.25" customHeight="1" x14ac:dyDescent="0.25">
      <c r="A3" s="384" t="str">
        <f>IF(SUM(C10:C16)=SUM(C19:C24),"","Anzahl Halbjahresnoten UNGLEICH Anzahl Noten in der ZKA")</f>
        <v/>
      </c>
      <c r="B3" s="384"/>
      <c r="C3" s="384"/>
      <c r="D3" s="38"/>
      <c r="E3" s="378"/>
      <c r="F3" s="379"/>
      <c r="G3" s="379"/>
      <c r="H3" s="379"/>
      <c r="I3" s="379"/>
      <c r="J3" s="380"/>
    </row>
    <row r="4" spans="1:10" ht="19.5" customHeight="1" thickBot="1" x14ac:dyDescent="0.3">
      <c r="A4" s="385" t="s">
        <v>147</v>
      </c>
      <c r="B4" s="385"/>
      <c r="C4" s="385"/>
      <c r="D4" s="38"/>
      <c r="E4" s="378"/>
      <c r="F4" s="379"/>
      <c r="G4" s="379"/>
      <c r="H4" s="379"/>
      <c r="I4" s="379"/>
      <c r="J4" s="380"/>
    </row>
    <row r="5" spans="1:10" ht="15.75" customHeight="1" thickTop="1" thickBot="1" x14ac:dyDescent="0.3">
      <c r="A5" s="4"/>
      <c r="B5" s="4"/>
      <c r="C5" s="4" t="s">
        <v>26</v>
      </c>
      <c r="E5" s="381"/>
      <c r="F5" s="382"/>
      <c r="G5" s="382"/>
      <c r="H5" s="382"/>
      <c r="I5" s="382"/>
      <c r="J5" s="383"/>
    </row>
    <row r="6" spans="1:10" ht="16.5" thickTop="1" thickBot="1" x14ac:dyDescent="0.3">
      <c r="A6" s="5" t="s">
        <v>27</v>
      </c>
      <c r="B6" s="368" t="s">
        <v>28</v>
      </c>
      <c r="C6" s="368"/>
      <c r="D6" s="6"/>
      <c r="E6" s="36" t="s">
        <v>55</v>
      </c>
      <c r="F6" s="37"/>
      <c r="G6" s="36" t="s">
        <v>56</v>
      </c>
      <c r="H6" s="36" t="s">
        <v>57</v>
      </c>
      <c r="I6" s="36" t="s">
        <v>58</v>
      </c>
      <c r="J6" s="36" t="s">
        <v>59</v>
      </c>
    </row>
    <row r="7" spans="1:10" ht="15.75" thickTop="1" x14ac:dyDescent="0.25">
      <c r="A7" s="8"/>
      <c r="B7" s="9" t="s">
        <v>29</v>
      </c>
      <c r="C7" s="10" t="str">
        <f>IF(SUM(E7:J7)=0,"",SUM(E7:J7))</f>
        <v/>
      </c>
      <c r="D7" s="11"/>
      <c r="E7" s="12">
        <f>Klasse!L2</f>
        <v>0</v>
      </c>
      <c r="F7" s="7"/>
      <c r="G7" s="123"/>
      <c r="H7" s="124"/>
      <c r="I7" s="124"/>
      <c r="J7" s="125"/>
    </row>
    <row r="8" spans="1:10" ht="6.75" customHeight="1" x14ac:dyDescent="0.25">
      <c r="C8" s="3" t="str">
        <f t="shared" ref="C8:C49" si="0">IF(SUM(E8:J8)=0,"",SUM(E8:J8))</f>
        <v/>
      </c>
      <c r="D8" s="14"/>
      <c r="E8" s="15"/>
      <c r="F8" s="7"/>
      <c r="G8" s="126"/>
      <c r="H8" s="127"/>
      <c r="I8" s="127"/>
      <c r="J8" s="128"/>
    </row>
    <row r="9" spans="1:10" x14ac:dyDescent="0.25">
      <c r="A9" s="5" t="s">
        <v>30</v>
      </c>
      <c r="B9" s="16" t="s">
        <v>61</v>
      </c>
      <c r="C9" s="16" t="str">
        <f t="shared" si="0"/>
        <v/>
      </c>
      <c r="D9" s="17"/>
      <c r="E9" s="15"/>
      <c r="F9" s="7"/>
      <c r="G9" s="126"/>
      <c r="H9" s="127"/>
      <c r="I9" s="127"/>
      <c r="J9" s="128"/>
    </row>
    <row r="10" spans="1:10" x14ac:dyDescent="0.25">
      <c r="B10" s="2" t="s">
        <v>31</v>
      </c>
      <c r="C10" s="10" t="str">
        <f t="shared" si="0"/>
        <v/>
      </c>
      <c r="D10" s="18"/>
      <c r="E10" s="19" t="str">
        <f>Klasse!H44</f>
        <v/>
      </c>
      <c r="F10" s="7"/>
      <c r="G10" s="129"/>
      <c r="H10" s="130"/>
      <c r="I10" s="130"/>
      <c r="J10" s="131"/>
    </row>
    <row r="11" spans="1:10" x14ac:dyDescent="0.25">
      <c r="B11" s="2" t="s">
        <v>32</v>
      </c>
      <c r="C11" s="10" t="str">
        <f t="shared" si="0"/>
        <v/>
      </c>
      <c r="D11" s="18"/>
      <c r="E11" s="19" t="str">
        <f>Klasse!I44</f>
        <v/>
      </c>
      <c r="F11" s="7"/>
      <c r="G11" s="129"/>
      <c r="H11" s="130"/>
      <c r="I11" s="130"/>
      <c r="J11" s="131"/>
    </row>
    <row r="12" spans="1:10" x14ac:dyDescent="0.25">
      <c r="B12" s="2" t="s">
        <v>33</v>
      </c>
      <c r="C12" s="10" t="str">
        <f t="shared" si="0"/>
        <v/>
      </c>
      <c r="D12" s="18"/>
      <c r="E12" s="19" t="str">
        <f>Klasse!J44</f>
        <v/>
      </c>
      <c r="F12" s="7"/>
      <c r="G12" s="129"/>
      <c r="H12" s="130"/>
      <c r="I12" s="130"/>
      <c r="J12" s="131"/>
    </row>
    <row r="13" spans="1:10" x14ac:dyDescent="0.25">
      <c r="B13" s="2" t="s">
        <v>34</v>
      </c>
      <c r="C13" s="10" t="str">
        <f t="shared" si="0"/>
        <v/>
      </c>
      <c r="D13" s="18"/>
      <c r="E13" s="19" t="str">
        <f>Klasse!K44</f>
        <v/>
      </c>
      <c r="F13" s="7"/>
      <c r="G13" s="129"/>
      <c r="H13" s="130"/>
      <c r="I13" s="130"/>
      <c r="J13" s="131"/>
    </row>
    <row r="14" spans="1:10" x14ac:dyDescent="0.25">
      <c r="B14" s="2" t="s">
        <v>35</v>
      </c>
      <c r="C14" s="10" t="str">
        <f t="shared" si="0"/>
        <v/>
      </c>
      <c r="D14" s="18"/>
      <c r="E14" s="19" t="str">
        <f>Klasse!L44</f>
        <v/>
      </c>
      <c r="F14" s="7"/>
      <c r="G14" s="129"/>
      <c r="H14" s="130"/>
      <c r="I14" s="130"/>
      <c r="J14" s="131"/>
    </row>
    <row r="15" spans="1:10" x14ac:dyDescent="0.25">
      <c r="B15" s="2" t="s">
        <v>36</v>
      </c>
      <c r="C15" s="10"/>
      <c r="D15" s="18"/>
      <c r="E15" s="19" t="str">
        <f>Klasse!M44</f>
        <v/>
      </c>
      <c r="F15" s="7"/>
      <c r="G15" s="129"/>
      <c r="H15" s="130"/>
      <c r="I15" s="130"/>
      <c r="J15" s="131"/>
    </row>
    <row r="16" spans="1:10" x14ac:dyDescent="0.25">
      <c r="B16" s="152" t="s">
        <v>109</v>
      </c>
      <c r="C16" s="10" t="str">
        <f t="shared" si="0"/>
        <v/>
      </c>
      <c r="D16" s="18"/>
      <c r="E16" s="76">
        <f>Klasse!O44</f>
        <v>0</v>
      </c>
      <c r="F16" s="7"/>
      <c r="G16" s="129"/>
      <c r="H16" s="130"/>
      <c r="I16" s="130"/>
      <c r="J16" s="131"/>
    </row>
    <row r="17" spans="1:10" ht="6.75" customHeight="1" x14ac:dyDescent="0.25">
      <c r="C17" s="3" t="str">
        <f t="shared" si="0"/>
        <v/>
      </c>
      <c r="D17" s="14"/>
      <c r="E17" s="15"/>
      <c r="F17" s="7"/>
      <c r="G17" s="126"/>
      <c r="H17" s="127"/>
      <c r="I17" s="127"/>
      <c r="J17" s="128"/>
    </row>
    <row r="18" spans="1:10" x14ac:dyDescent="0.25">
      <c r="A18" s="5" t="s">
        <v>37</v>
      </c>
      <c r="B18" s="16" t="s">
        <v>38</v>
      </c>
      <c r="C18" s="16" t="str">
        <f t="shared" si="0"/>
        <v/>
      </c>
      <c r="D18" s="17"/>
      <c r="E18" s="15"/>
      <c r="F18" s="7"/>
      <c r="G18" s="126"/>
      <c r="H18" s="127"/>
      <c r="I18" s="127"/>
      <c r="J18" s="128"/>
    </row>
    <row r="19" spans="1:10" x14ac:dyDescent="0.25">
      <c r="B19" s="2" t="s">
        <v>39</v>
      </c>
      <c r="C19" s="10" t="str">
        <f t="shared" si="0"/>
        <v/>
      </c>
      <c r="D19" s="18"/>
      <c r="E19" s="19" t="str">
        <f>Klasse!H45</f>
        <v/>
      </c>
      <c r="F19" s="7"/>
      <c r="G19" s="129"/>
      <c r="H19" s="130"/>
      <c r="I19" s="130"/>
      <c r="J19" s="131"/>
    </row>
    <row r="20" spans="1:10" x14ac:dyDescent="0.25">
      <c r="B20" s="2" t="s">
        <v>40</v>
      </c>
      <c r="C20" s="10" t="str">
        <f t="shared" si="0"/>
        <v/>
      </c>
      <c r="D20" s="18"/>
      <c r="E20" s="19" t="str">
        <f>Klasse!I45</f>
        <v/>
      </c>
      <c r="F20" s="7"/>
      <c r="G20" s="129"/>
      <c r="H20" s="130"/>
      <c r="I20" s="130"/>
      <c r="J20" s="131"/>
    </row>
    <row r="21" spans="1:10" x14ac:dyDescent="0.25">
      <c r="B21" s="2" t="s">
        <v>41</v>
      </c>
      <c r="C21" s="10" t="str">
        <f t="shared" si="0"/>
        <v/>
      </c>
      <c r="D21" s="18"/>
      <c r="E21" s="19" t="str">
        <f>Klasse!J45</f>
        <v/>
      </c>
      <c r="F21" s="7"/>
      <c r="G21" s="129"/>
      <c r="H21" s="130"/>
      <c r="I21" s="130"/>
      <c r="J21" s="131"/>
    </row>
    <row r="22" spans="1:10" x14ac:dyDescent="0.25">
      <c r="B22" s="2" t="s">
        <v>42</v>
      </c>
      <c r="C22" s="10" t="str">
        <f t="shared" si="0"/>
        <v/>
      </c>
      <c r="D22" s="18"/>
      <c r="E22" s="19" t="str">
        <f>Klasse!K45</f>
        <v/>
      </c>
      <c r="F22" s="7"/>
      <c r="G22" s="129"/>
      <c r="H22" s="130"/>
      <c r="I22" s="130"/>
      <c r="J22" s="131"/>
    </row>
    <row r="23" spans="1:10" x14ac:dyDescent="0.25">
      <c r="B23" s="2" t="s">
        <v>43</v>
      </c>
      <c r="C23" s="10" t="str">
        <f t="shared" si="0"/>
        <v/>
      </c>
      <c r="D23" s="18"/>
      <c r="E23" s="19" t="str">
        <f>Klasse!L45</f>
        <v/>
      </c>
      <c r="F23" s="7"/>
      <c r="G23" s="129"/>
      <c r="H23" s="130"/>
      <c r="I23" s="130"/>
      <c r="J23" s="131"/>
    </row>
    <row r="24" spans="1:10" x14ac:dyDescent="0.25">
      <c r="B24" s="2" t="s">
        <v>44</v>
      </c>
      <c r="C24" s="10" t="str">
        <f t="shared" si="0"/>
        <v/>
      </c>
      <c r="D24" s="18"/>
      <c r="E24" s="19" t="str">
        <f>Klasse!M45</f>
        <v/>
      </c>
      <c r="F24" s="7"/>
      <c r="G24" s="129"/>
      <c r="H24" s="130"/>
      <c r="I24" s="130"/>
      <c r="J24" s="131"/>
    </row>
    <row r="25" spans="1:10" ht="6.75" customHeight="1" x14ac:dyDescent="0.25">
      <c r="C25" s="3" t="str">
        <f t="shared" si="0"/>
        <v/>
      </c>
      <c r="D25" s="14"/>
      <c r="E25" s="15"/>
      <c r="F25" s="7"/>
      <c r="G25" s="126"/>
      <c r="H25" s="127"/>
      <c r="I25" s="127"/>
      <c r="J25" s="128"/>
    </row>
    <row r="26" spans="1:10" ht="27" x14ac:dyDescent="0.25">
      <c r="A26" s="5" t="s">
        <v>45</v>
      </c>
      <c r="B26" s="20" t="s">
        <v>46</v>
      </c>
      <c r="C26" s="16" t="str">
        <f t="shared" si="0"/>
        <v/>
      </c>
      <c r="D26" s="17"/>
      <c r="E26" s="15"/>
      <c r="F26" s="7"/>
      <c r="G26" s="126"/>
      <c r="H26" s="127"/>
      <c r="I26" s="127"/>
      <c r="J26" s="128"/>
    </row>
    <row r="27" spans="1:10" x14ac:dyDescent="0.25">
      <c r="A27" s="170"/>
      <c r="B27" s="171" t="s">
        <v>125</v>
      </c>
      <c r="E27" s="15"/>
      <c r="F27" s="7"/>
      <c r="G27" s="126"/>
      <c r="H27" s="127"/>
      <c r="I27" s="127"/>
      <c r="J27" s="128"/>
    </row>
    <row r="28" spans="1:10" x14ac:dyDescent="0.25">
      <c r="B28" s="43" t="s">
        <v>126</v>
      </c>
      <c r="C28" s="10" t="str">
        <f t="shared" si="0"/>
        <v/>
      </c>
      <c r="D28" s="18"/>
      <c r="E28" s="76" t="str">
        <f>Klasse!D40</f>
        <v/>
      </c>
      <c r="F28" s="7"/>
      <c r="G28" s="129"/>
      <c r="H28" s="130"/>
      <c r="I28" s="130"/>
      <c r="J28" s="131"/>
    </row>
    <row r="29" spans="1:10" x14ac:dyDescent="0.25">
      <c r="B29" s="43" t="s">
        <v>127</v>
      </c>
      <c r="C29" s="10" t="str">
        <f t="shared" si="0"/>
        <v/>
      </c>
      <c r="D29" s="18"/>
      <c r="E29" s="76" t="str">
        <f>Klasse!E40</f>
        <v/>
      </c>
      <c r="F29" s="7"/>
      <c r="G29" s="129"/>
      <c r="H29" s="130"/>
      <c r="I29" s="130"/>
      <c r="J29" s="131"/>
    </row>
    <row r="30" spans="1:10" x14ac:dyDescent="0.25">
      <c r="B30" s="43" t="s">
        <v>128</v>
      </c>
      <c r="C30" s="10" t="str">
        <f t="shared" si="0"/>
        <v/>
      </c>
      <c r="D30" s="18"/>
      <c r="E30" s="76" t="str">
        <f>Klasse!F40</f>
        <v/>
      </c>
      <c r="F30" s="7"/>
      <c r="G30" s="129"/>
      <c r="H30" s="130"/>
      <c r="I30" s="130"/>
      <c r="J30" s="131"/>
    </row>
    <row r="31" spans="1:10" x14ac:dyDescent="0.25">
      <c r="B31" s="43" t="s">
        <v>129</v>
      </c>
      <c r="C31" s="10" t="str">
        <f t="shared" si="0"/>
        <v/>
      </c>
      <c r="D31" s="18"/>
      <c r="E31" s="76" t="str">
        <f>Klasse!G40</f>
        <v/>
      </c>
      <c r="F31" s="7"/>
      <c r="G31" s="129"/>
      <c r="H31" s="130"/>
      <c r="I31" s="130"/>
      <c r="J31" s="131"/>
    </row>
    <row r="32" spans="1:10" x14ac:dyDescent="0.25">
      <c r="B32" s="43" t="s">
        <v>130</v>
      </c>
      <c r="C32" s="10" t="str">
        <f t="shared" si="0"/>
        <v/>
      </c>
      <c r="D32" s="18"/>
      <c r="E32" s="76" t="str">
        <f>Klasse!H40</f>
        <v/>
      </c>
      <c r="F32" s="7"/>
      <c r="G32" s="129"/>
      <c r="H32" s="130"/>
      <c r="I32" s="130"/>
      <c r="J32" s="131"/>
    </row>
    <row r="33" spans="2:10" x14ac:dyDescent="0.25">
      <c r="B33" s="43" t="s">
        <v>131</v>
      </c>
      <c r="C33" s="10" t="str">
        <f t="shared" si="0"/>
        <v/>
      </c>
      <c r="D33" s="18"/>
      <c r="E33" s="76" t="str">
        <f>Klasse!I40</f>
        <v/>
      </c>
      <c r="F33" s="7"/>
      <c r="G33" s="129"/>
      <c r="H33" s="130"/>
      <c r="I33" s="130"/>
      <c r="J33" s="131"/>
    </row>
    <row r="34" spans="2:10" x14ac:dyDescent="0.25">
      <c r="B34" s="169" t="s">
        <v>124</v>
      </c>
      <c r="C34" s="172"/>
      <c r="D34" s="17"/>
      <c r="E34" s="15"/>
      <c r="F34" s="7"/>
      <c r="G34" s="126"/>
      <c r="H34" s="127"/>
      <c r="I34" s="127"/>
      <c r="J34" s="128"/>
    </row>
    <row r="35" spans="2:10" x14ac:dyDescent="0.25">
      <c r="B35" s="43" t="s">
        <v>132</v>
      </c>
      <c r="C35" s="10" t="str">
        <f t="shared" si="0"/>
        <v/>
      </c>
      <c r="D35" s="18"/>
      <c r="E35" s="76" t="str">
        <f>Klasse!J40</f>
        <v/>
      </c>
      <c r="F35" s="7"/>
      <c r="G35" s="129"/>
      <c r="H35" s="130"/>
      <c r="I35" s="130"/>
      <c r="J35" s="131"/>
    </row>
    <row r="36" spans="2:10" x14ac:dyDescent="0.25">
      <c r="B36" s="43" t="s">
        <v>133</v>
      </c>
      <c r="C36" s="10" t="str">
        <f t="shared" si="0"/>
        <v/>
      </c>
      <c r="D36" s="18"/>
      <c r="E36" s="76" t="str">
        <f>Klasse!K40</f>
        <v/>
      </c>
      <c r="F36" s="7"/>
      <c r="G36" s="129"/>
      <c r="H36" s="130"/>
      <c r="I36" s="130"/>
      <c r="J36" s="131"/>
    </row>
    <row r="37" spans="2:10" x14ac:dyDescent="0.25">
      <c r="B37" s="43" t="s">
        <v>134</v>
      </c>
      <c r="C37" s="10" t="str">
        <f t="shared" si="0"/>
        <v/>
      </c>
      <c r="D37" s="18"/>
      <c r="E37" s="76" t="str">
        <f>Klasse!L40</f>
        <v/>
      </c>
      <c r="F37" s="7"/>
      <c r="G37" s="129"/>
      <c r="H37" s="130"/>
      <c r="I37" s="130"/>
      <c r="J37" s="131"/>
    </row>
    <row r="38" spans="2:10" x14ac:dyDescent="0.25">
      <c r="B38" s="43" t="s">
        <v>135</v>
      </c>
      <c r="C38" s="10" t="str">
        <f t="shared" si="0"/>
        <v/>
      </c>
      <c r="D38" s="18"/>
      <c r="E38" s="76" t="str">
        <f>Klasse!M40</f>
        <v/>
      </c>
      <c r="F38" s="7"/>
      <c r="G38" s="129"/>
      <c r="H38" s="130"/>
      <c r="I38" s="130"/>
      <c r="J38" s="131"/>
    </row>
    <row r="39" spans="2:10" x14ac:dyDescent="0.25">
      <c r="B39" s="43" t="s">
        <v>136</v>
      </c>
      <c r="C39" s="10" t="str">
        <f t="shared" si="0"/>
        <v/>
      </c>
      <c r="D39" s="18"/>
      <c r="E39" s="76" t="str">
        <f>Klasse!N40</f>
        <v/>
      </c>
      <c r="F39" s="7"/>
      <c r="G39" s="129"/>
      <c r="H39" s="130"/>
      <c r="I39" s="130"/>
      <c r="J39" s="131"/>
    </row>
    <row r="40" spans="2:10" x14ac:dyDescent="0.25">
      <c r="B40" s="43" t="s">
        <v>137</v>
      </c>
      <c r="C40" s="10" t="str">
        <f t="shared" si="0"/>
        <v/>
      </c>
      <c r="D40" s="18"/>
      <c r="E40" s="76" t="str">
        <f>Klasse!O40</f>
        <v/>
      </c>
      <c r="F40" s="7"/>
      <c r="G40" s="129"/>
      <c r="H40" s="130"/>
      <c r="I40" s="130"/>
      <c r="J40" s="131"/>
    </row>
    <row r="41" spans="2:10" x14ac:dyDescent="0.25">
      <c r="B41" s="43" t="s">
        <v>138</v>
      </c>
      <c r="C41" s="10" t="str">
        <f t="shared" si="0"/>
        <v/>
      </c>
      <c r="D41" s="18"/>
      <c r="E41" s="76" t="str">
        <f>Klasse!P40</f>
        <v/>
      </c>
      <c r="F41" s="7"/>
      <c r="G41" s="129"/>
      <c r="H41" s="130"/>
      <c r="I41" s="130"/>
      <c r="J41" s="131"/>
    </row>
    <row r="42" spans="2:10" x14ac:dyDescent="0.25">
      <c r="B42" s="43" t="s">
        <v>139</v>
      </c>
      <c r="C42" s="10" t="str">
        <f t="shared" si="0"/>
        <v/>
      </c>
      <c r="D42" s="18"/>
      <c r="E42" s="76" t="str">
        <f>Klasse!Q40</f>
        <v/>
      </c>
      <c r="F42" s="7"/>
      <c r="G42" s="129"/>
      <c r="H42" s="130"/>
      <c r="I42" s="130"/>
      <c r="J42" s="131"/>
    </row>
    <row r="43" spans="2:10" x14ac:dyDescent="0.25">
      <c r="B43" s="43" t="s">
        <v>140</v>
      </c>
      <c r="C43" s="10" t="str">
        <f t="shared" si="0"/>
        <v/>
      </c>
      <c r="D43" s="18"/>
      <c r="E43" s="76" t="str">
        <f>Klasse!R40</f>
        <v/>
      </c>
      <c r="F43" s="7"/>
      <c r="G43" s="129"/>
      <c r="H43" s="130"/>
      <c r="I43" s="130"/>
      <c r="J43" s="131"/>
    </row>
    <row r="44" spans="2:10" x14ac:dyDescent="0.25">
      <c r="B44" s="43" t="s">
        <v>141</v>
      </c>
      <c r="C44" s="10" t="str">
        <f t="shared" si="0"/>
        <v/>
      </c>
      <c r="D44" s="18"/>
      <c r="E44" s="76" t="str">
        <f>Klasse!S40</f>
        <v/>
      </c>
      <c r="F44" s="7"/>
      <c r="G44" s="129"/>
      <c r="H44" s="130"/>
      <c r="I44" s="130"/>
      <c r="J44" s="131"/>
    </row>
    <row r="45" spans="2:10" x14ac:dyDescent="0.25">
      <c r="B45" s="43" t="s">
        <v>142</v>
      </c>
      <c r="C45" s="10" t="str">
        <f t="shared" si="0"/>
        <v/>
      </c>
      <c r="D45" s="18"/>
      <c r="E45" s="76" t="str">
        <f>Klasse!T40</f>
        <v/>
      </c>
      <c r="F45" s="7"/>
      <c r="G45" s="129"/>
      <c r="H45" s="130"/>
      <c r="I45" s="130"/>
      <c r="J45" s="131"/>
    </row>
    <row r="46" spans="2:10" x14ac:dyDescent="0.25">
      <c r="B46" s="43" t="s">
        <v>143</v>
      </c>
      <c r="C46" s="10" t="str">
        <f t="shared" si="0"/>
        <v/>
      </c>
      <c r="D46" s="18"/>
      <c r="E46" s="76" t="str">
        <f>Klasse!U40</f>
        <v/>
      </c>
      <c r="F46" s="7"/>
      <c r="G46" s="129"/>
      <c r="H46" s="130"/>
      <c r="I46" s="130"/>
      <c r="J46" s="131"/>
    </row>
    <row r="47" spans="2:10" x14ac:dyDescent="0.25">
      <c r="B47" s="43" t="s">
        <v>144</v>
      </c>
      <c r="C47" s="10" t="str">
        <f t="shared" si="0"/>
        <v/>
      </c>
      <c r="D47" s="18"/>
      <c r="E47" s="76" t="str">
        <f>Klasse!V40</f>
        <v/>
      </c>
      <c r="F47" s="7"/>
      <c r="G47" s="129"/>
      <c r="H47" s="130"/>
      <c r="I47" s="130"/>
      <c r="J47" s="131"/>
    </row>
    <row r="48" spans="2:10" ht="15.75" thickBot="1" x14ac:dyDescent="0.3">
      <c r="B48" s="43" t="s">
        <v>145</v>
      </c>
      <c r="C48" s="10" t="str">
        <f t="shared" si="0"/>
        <v/>
      </c>
      <c r="D48" s="18"/>
      <c r="E48" s="80" t="str">
        <f>Klasse!W40</f>
        <v/>
      </c>
      <c r="F48" s="7"/>
      <c r="G48" s="129"/>
      <c r="H48" s="132"/>
      <c r="I48" s="132"/>
      <c r="J48" s="133"/>
    </row>
    <row r="49" spans="1:10" ht="6.75" customHeight="1" thickTop="1" x14ac:dyDescent="0.25">
      <c r="C49" s="3" t="str">
        <f t="shared" si="0"/>
        <v/>
      </c>
      <c r="D49" s="14"/>
      <c r="E49" s="7"/>
      <c r="F49" s="7"/>
      <c r="G49" s="21"/>
      <c r="H49" s="21"/>
      <c r="I49" s="21"/>
      <c r="J49" s="21"/>
    </row>
    <row r="50" spans="1:10" hidden="1" x14ac:dyDescent="0.25">
      <c r="A50" s="5" t="s">
        <v>62</v>
      </c>
      <c r="B50" s="368" t="s">
        <v>47</v>
      </c>
      <c r="C50" s="368"/>
      <c r="D50" s="17"/>
    </row>
    <row r="51" spans="1:10" hidden="1" x14ac:dyDescent="0.25">
      <c r="B51" s="369" t="s">
        <v>48</v>
      </c>
      <c r="C51" s="369"/>
      <c r="D51" s="22"/>
    </row>
    <row r="52" spans="1:10" hidden="1" x14ac:dyDescent="0.25">
      <c r="B52" s="370" t="s">
        <v>49</v>
      </c>
      <c r="C52" s="370"/>
    </row>
    <row r="53" spans="1:10" ht="22.5" hidden="1" customHeight="1" x14ac:dyDescent="0.25">
      <c r="B53" s="2" t="s">
        <v>50</v>
      </c>
    </row>
    <row r="54" spans="1:10" ht="160.5" hidden="1" customHeight="1" x14ac:dyDescent="0.25">
      <c r="B54" s="371"/>
      <c r="C54" s="372"/>
    </row>
  </sheetData>
  <sheetProtection sheet="1" objects="1" scenarios="1"/>
  <mergeCells count="10">
    <mergeCell ref="B50:C50"/>
    <mergeCell ref="B51:C51"/>
    <mergeCell ref="B52:C52"/>
    <mergeCell ref="B54:C54"/>
    <mergeCell ref="E1:J1"/>
    <mergeCell ref="A2:C2"/>
    <mergeCell ref="E2:J5"/>
    <mergeCell ref="A3:C3"/>
    <mergeCell ref="A4:C4"/>
    <mergeCell ref="B6:C6"/>
  </mergeCells>
  <conditionalFormatting sqref="A3:C3">
    <cfRule type="cellIs" dxfId="13" priority="1" stopIfTrue="1" operator="equal">
      <formula>"Anzahl Halbjahresnoten UNGLEICH Anzahl Noten in der ZKA"</formula>
    </cfRule>
  </conditionalFormatting>
  <pageMargins left="0.70866141732283472" right="0.31496062992125984" top="0.31496062992125984" bottom="0.3149606299212598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42"/>
  <sheetViews>
    <sheetView showGridLines="0" showZeros="0" topLeftCell="A3" workbookViewId="0">
      <selection activeCell="N27" sqref="N27"/>
    </sheetView>
  </sheetViews>
  <sheetFormatPr baseColWidth="10" defaultRowHeight="15" x14ac:dyDescent="0.25"/>
  <cols>
    <col min="1" max="1" width="3.85546875" style="52" customWidth="1"/>
    <col min="2" max="2" width="81.28515625" style="43" customWidth="1"/>
    <col min="3" max="3" width="6.140625" style="44" customWidth="1"/>
    <col min="4" max="4" width="3.7109375" style="44" customWidth="1"/>
    <col min="5" max="5" width="7.85546875" style="44" customWidth="1"/>
    <col min="6" max="6" width="1.5703125" style="44" customWidth="1"/>
    <col min="7" max="10" width="7.85546875" style="44" customWidth="1"/>
    <col min="11" max="11" width="4.5703125" style="44" customWidth="1"/>
    <col min="12" max="16384" width="11.42578125" style="44"/>
  </cols>
  <sheetData>
    <row r="1" spans="1:10" ht="17.25" customHeight="1" thickBot="1" x14ac:dyDescent="0.3">
      <c r="A1" s="42" t="s">
        <v>21</v>
      </c>
      <c r="E1" s="390" t="s">
        <v>22</v>
      </c>
      <c r="F1" s="390"/>
      <c r="G1" s="390"/>
      <c r="H1" s="390"/>
      <c r="I1" s="390"/>
      <c r="J1" s="390"/>
    </row>
    <row r="2" spans="1:10" ht="60" customHeight="1" thickTop="1" x14ac:dyDescent="0.25">
      <c r="A2" s="391" t="s">
        <v>23</v>
      </c>
      <c r="B2" s="391"/>
      <c r="C2" s="391"/>
      <c r="D2" s="45"/>
      <c r="E2" s="392" t="s">
        <v>24</v>
      </c>
      <c r="F2" s="393"/>
      <c r="G2" s="393"/>
      <c r="H2" s="393"/>
      <c r="I2" s="393"/>
      <c r="J2" s="394"/>
    </row>
    <row r="3" spans="1:10" ht="26.25" customHeight="1" x14ac:dyDescent="0.25">
      <c r="A3" s="403"/>
      <c r="B3" s="403"/>
      <c r="C3" s="403"/>
      <c r="D3" s="45"/>
      <c r="E3" s="395"/>
      <c r="F3" s="396"/>
      <c r="G3" s="396"/>
      <c r="H3" s="396"/>
      <c r="I3" s="396"/>
      <c r="J3" s="397"/>
    </row>
    <row r="4" spans="1:10" ht="19.5" customHeight="1" thickBot="1" x14ac:dyDescent="0.3">
      <c r="A4" s="401" t="s">
        <v>25</v>
      </c>
      <c r="B4" s="401"/>
      <c r="C4" s="401"/>
      <c r="D4" s="45"/>
      <c r="E4" s="395"/>
      <c r="F4" s="396"/>
      <c r="G4" s="396"/>
      <c r="H4" s="396"/>
      <c r="I4" s="396"/>
      <c r="J4" s="397"/>
    </row>
    <row r="5" spans="1:10" ht="15.75" customHeight="1" thickTop="1" thickBot="1" x14ac:dyDescent="0.3">
      <c r="A5" s="46"/>
      <c r="B5" s="46"/>
      <c r="C5" s="46" t="s">
        <v>26</v>
      </c>
      <c r="E5" s="398"/>
      <c r="F5" s="399"/>
      <c r="G5" s="399"/>
      <c r="H5" s="399"/>
      <c r="I5" s="399"/>
      <c r="J5" s="400"/>
    </row>
    <row r="6" spans="1:10" ht="16.5" thickTop="1" thickBot="1" x14ac:dyDescent="0.3">
      <c r="A6" s="47" t="s">
        <v>27</v>
      </c>
      <c r="B6" s="402" t="s">
        <v>28</v>
      </c>
      <c r="C6" s="402"/>
      <c r="D6" s="48"/>
      <c r="E6" s="58" t="s">
        <v>63</v>
      </c>
      <c r="F6" s="59"/>
      <c r="G6" s="58" t="s">
        <v>64</v>
      </c>
      <c r="H6" s="58" t="s">
        <v>65</v>
      </c>
      <c r="I6" s="58" t="s">
        <v>66</v>
      </c>
      <c r="J6" s="58" t="s">
        <v>67</v>
      </c>
    </row>
    <row r="7" spans="1:10" ht="15.75" thickTop="1" x14ac:dyDescent="0.25">
      <c r="A7" s="49"/>
      <c r="B7" s="50" t="s">
        <v>29</v>
      </c>
      <c r="C7" s="60" t="e">
        <f>IF(SUM(E7:J7)=0,"",SUM(E7:J7))</f>
        <v>#REF!</v>
      </c>
      <c r="D7" s="61"/>
      <c r="E7" s="62" t="e">
        <f>Klasse!#REF!</f>
        <v>#REF!</v>
      </c>
      <c r="F7" s="63"/>
      <c r="G7" s="64"/>
      <c r="H7" s="65"/>
      <c r="I7" s="65"/>
      <c r="J7" s="66"/>
    </row>
    <row r="8" spans="1:10" ht="6.75" customHeight="1" x14ac:dyDescent="0.25">
      <c r="C8" s="67" t="str">
        <f t="shared" ref="C8:C36" si="0">IF(SUM(E8:J8)=0,"",SUM(E8:J8))</f>
        <v/>
      </c>
      <c r="D8" s="68"/>
      <c r="E8" s="69"/>
      <c r="F8" s="63"/>
      <c r="G8" s="70"/>
      <c r="H8" s="71"/>
      <c r="I8" s="71"/>
      <c r="J8" s="72"/>
    </row>
    <row r="9" spans="1:10" ht="27" x14ac:dyDescent="0.25">
      <c r="A9" s="47" t="s">
        <v>30</v>
      </c>
      <c r="B9" s="54" t="s">
        <v>46</v>
      </c>
      <c r="C9" s="73" t="str">
        <f t="shared" si="0"/>
        <v/>
      </c>
      <c r="D9" s="74"/>
      <c r="E9" s="69"/>
      <c r="F9" s="63"/>
      <c r="G9" s="70"/>
      <c r="H9" s="71"/>
      <c r="I9" s="71"/>
      <c r="J9" s="72"/>
    </row>
    <row r="10" spans="1:10" x14ac:dyDescent="0.25">
      <c r="B10" s="43" t="s">
        <v>82</v>
      </c>
      <c r="C10" s="60" t="str">
        <f t="shared" ref="C10:C25" si="1">IF(SUM(E10:J10)=0,"",SUM(E10:J10))</f>
        <v/>
      </c>
      <c r="D10" s="75"/>
      <c r="E10" s="76" t="str">
        <f>Klasse!D40</f>
        <v/>
      </c>
      <c r="F10" s="63"/>
      <c r="G10" s="77"/>
      <c r="H10" s="78"/>
      <c r="I10" s="78"/>
      <c r="J10" s="79"/>
    </row>
    <row r="11" spans="1:10" x14ac:dyDescent="0.25">
      <c r="B11" s="43" t="s">
        <v>83</v>
      </c>
      <c r="C11" s="60" t="str">
        <f t="shared" si="1"/>
        <v/>
      </c>
      <c r="D11" s="75"/>
      <c r="E11" s="76" t="str">
        <f>Klasse!E40</f>
        <v/>
      </c>
      <c r="F11" s="63"/>
      <c r="G11" s="77"/>
      <c r="H11" s="78"/>
      <c r="I11" s="78"/>
      <c r="J11" s="79"/>
    </row>
    <row r="12" spans="1:10" x14ac:dyDescent="0.25">
      <c r="B12" s="43" t="s">
        <v>84</v>
      </c>
      <c r="C12" s="60" t="str">
        <f t="shared" si="1"/>
        <v/>
      </c>
      <c r="D12" s="75"/>
      <c r="E12" s="76" t="str">
        <f>Klasse!F40</f>
        <v/>
      </c>
      <c r="F12" s="63"/>
      <c r="G12" s="77"/>
      <c r="H12" s="78"/>
      <c r="I12" s="78"/>
      <c r="J12" s="79"/>
    </row>
    <row r="13" spans="1:10" x14ac:dyDescent="0.25">
      <c r="B13" s="43" t="s">
        <v>84</v>
      </c>
      <c r="C13" s="60" t="str">
        <f t="shared" si="1"/>
        <v/>
      </c>
      <c r="D13" s="75"/>
      <c r="E13" s="76" t="str">
        <f>Klasse!G40</f>
        <v/>
      </c>
      <c r="F13" s="63"/>
      <c r="G13" s="77"/>
      <c r="H13" s="78"/>
      <c r="I13" s="78"/>
      <c r="J13" s="79"/>
    </row>
    <row r="14" spans="1:10" x14ac:dyDescent="0.25">
      <c r="B14" s="43" t="s">
        <v>85</v>
      </c>
      <c r="C14" s="60" t="str">
        <f t="shared" si="1"/>
        <v/>
      </c>
      <c r="D14" s="75"/>
      <c r="E14" s="76" t="str">
        <f>Klasse!H40</f>
        <v/>
      </c>
      <c r="F14" s="63"/>
      <c r="G14" s="77"/>
      <c r="H14" s="78"/>
      <c r="I14" s="78"/>
      <c r="J14" s="79"/>
    </row>
    <row r="15" spans="1:10" x14ac:dyDescent="0.25">
      <c r="B15" s="43" t="s">
        <v>86</v>
      </c>
      <c r="C15" s="60" t="str">
        <f t="shared" si="1"/>
        <v/>
      </c>
      <c r="D15" s="75"/>
      <c r="E15" s="76" t="str">
        <f>Klasse!I40</f>
        <v/>
      </c>
      <c r="F15" s="63"/>
      <c r="G15" s="77"/>
      <c r="H15" s="78"/>
      <c r="I15" s="78"/>
      <c r="J15" s="79"/>
    </row>
    <row r="16" spans="1:10" x14ac:dyDescent="0.25">
      <c r="B16" s="43" t="s">
        <v>89</v>
      </c>
      <c r="C16" s="60" t="e">
        <f t="shared" si="1"/>
        <v>#REF!</v>
      </c>
      <c r="D16" s="75"/>
      <c r="E16" s="76" t="e">
        <f>Klasse!#REF!</f>
        <v>#REF!</v>
      </c>
      <c r="F16" s="63"/>
      <c r="G16" s="77"/>
      <c r="H16" s="78"/>
      <c r="I16" s="78"/>
      <c r="J16" s="79"/>
    </row>
    <row r="17" spans="2:10" x14ac:dyDescent="0.25">
      <c r="B17" s="43" t="s">
        <v>87</v>
      </c>
      <c r="C17" s="60" t="str">
        <f t="shared" si="1"/>
        <v/>
      </c>
      <c r="D17" s="75"/>
      <c r="E17" s="76" t="str">
        <f>Klasse!J40</f>
        <v/>
      </c>
      <c r="F17" s="63"/>
      <c r="G17" s="77"/>
      <c r="H17" s="78"/>
      <c r="I17" s="78"/>
      <c r="J17" s="79"/>
    </row>
    <row r="18" spans="2:10" x14ac:dyDescent="0.25">
      <c r="B18" s="43" t="s">
        <v>90</v>
      </c>
      <c r="C18" s="60" t="str">
        <f t="shared" si="1"/>
        <v/>
      </c>
      <c r="D18" s="75"/>
      <c r="E18" s="76" t="str">
        <f>Klasse!K40</f>
        <v/>
      </c>
      <c r="F18" s="63"/>
      <c r="G18" s="77"/>
      <c r="H18" s="78"/>
      <c r="I18" s="78"/>
      <c r="J18" s="79"/>
    </row>
    <row r="19" spans="2:10" x14ac:dyDescent="0.25">
      <c r="B19" s="43" t="s">
        <v>94</v>
      </c>
      <c r="C19" s="60" t="e">
        <f t="shared" si="1"/>
        <v>#REF!</v>
      </c>
      <c r="D19" s="75"/>
      <c r="E19" s="76" t="e">
        <f>Klasse!#REF!</f>
        <v>#REF!</v>
      </c>
      <c r="F19" s="63"/>
      <c r="G19" s="77"/>
      <c r="H19" s="78"/>
      <c r="I19" s="78"/>
      <c r="J19" s="79"/>
    </row>
    <row r="20" spans="2:10" x14ac:dyDescent="0.25">
      <c r="B20" s="43" t="s">
        <v>95</v>
      </c>
      <c r="C20" s="60" t="e">
        <f t="shared" si="1"/>
        <v>#REF!</v>
      </c>
      <c r="D20" s="75"/>
      <c r="E20" s="76" t="e">
        <f>Klasse!#REF!</f>
        <v>#REF!</v>
      </c>
      <c r="F20" s="63"/>
      <c r="G20" s="77"/>
      <c r="H20" s="78"/>
      <c r="I20" s="78"/>
      <c r="J20" s="79"/>
    </row>
    <row r="21" spans="2:10" x14ac:dyDescent="0.25">
      <c r="B21" s="43" t="s">
        <v>96</v>
      </c>
      <c r="C21" s="60" t="e">
        <f t="shared" si="1"/>
        <v>#REF!</v>
      </c>
      <c r="D21" s="75"/>
      <c r="E21" s="76" t="e">
        <f>Klasse!#REF!</f>
        <v>#REF!</v>
      </c>
      <c r="F21" s="63"/>
      <c r="G21" s="77"/>
      <c r="H21" s="78"/>
      <c r="I21" s="78"/>
      <c r="J21" s="79"/>
    </row>
    <row r="22" spans="2:10" x14ac:dyDescent="0.25">
      <c r="B22" s="43" t="s">
        <v>97</v>
      </c>
      <c r="C22" s="60" t="e">
        <f t="shared" si="1"/>
        <v>#REF!</v>
      </c>
      <c r="D22" s="75"/>
      <c r="E22" s="76" t="e">
        <f>Klasse!#REF!</f>
        <v>#REF!</v>
      </c>
      <c r="F22" s="63"/>
      <c r="G22" s="77"/>
      <c r="H22" s="78"/>
      <c r="I22" s="78"/>
      <c r="J22" s="79"/>
    </row>
    <row r="23" spans="2:10" x14ac:dyDescent="0.25">
      <c r="B23" s="43" t="s">
        <v>98</v>
      </c>
      <c r="C23" s="60" t="e">
        <f t="shared" si="1"/>
        <v>#REF!</v>
      </c>
      <c r="D23" s="75"/>
      <c r="E23" s="76" t="e">
        <f>Klasse!#REF!</f>
        <v>#REF!</v>
      </c>
      <c r="F23" s="63"/>
      <c r="G23" s="77"/>
      <c r="H23" s="78"/>
      <c r="I23" s="78"/>
      <c r="J23" s="79"/>
    </row>
    <row r="24" spans="2:10" x14ac:dyDescent="0.25">
      <c r="B24" s="43" t="s">
        <v>99</v>
      </c>
      <c r="C24" s="60" t="str">
        <f t="shared" si="1"/>
        <v/>
      </c>
      <c r="D24" s="75"/>
      <c r="E24" s="76" t="str">
        <f>Klasse!L40</f>
        <v/>
      </c>
      <c r="F24" s="63"/>
      <c r="G24" s="77"/>
      <c r="H24" s="78"/>
      <c r="I24" s="78"/>
      <c r="J24" s="79"/>
    </row>
    <row r="25" spans="2:10" x14ac:dyDescent="0.25">
      <c r="B25" s="43" t="s">
        <v>100</v>
      </c>
      <c r="C25" s="60" t="str">
        <f t="shared" si="1"/>
        <v/>
      </c>
      <c r="D25" s="75"/>
      <c r="E25" s="76" t="str">
        <f>Klasse!M40</f>
        <v/>
      </c>
      <c r="F25" s="63"/>
      <c r="G25" s="77"/>
      <c r="H25" s="78"/>
      <c r="I25" s="78"/>
      <c r="J25" s="79"/>
    </row>
    <row r="26" spans="2:10" x14ac:dyDescent="0.25">
      <c r="B26" s="43" t="s">
        <v>101</v>
      </c>
      <c r="C26" s="60" t="str">
        <f t="shared" si="0"/>
        <v/>
      </c>
      <c r="D26" s="75"/>
      <c r="E26" s="76" t="str">
        <f>Klasse!N40</f>
        <v/>
      </c>
      <c r="F26" s="63"/>
      <c r="G26" s="77"/>
      <c r="H26" s="78"/>
      <c r="I26" s="78"/>
      <c r="J26" s="79"/>
    </row>
    <row r="27" spans="2:10" x14ac:dyDescent="0.25">
      <c r="B27" s="43" t="s">
        <v>91</v>
      </c>
      <c r="C27" s="60" t="e">
        <f t="shared" si="0"/>
        <v>#REF!</v>
      </c>
      <c r="D27" s="75"/>
      <c r="E27" s="76" t="e">
        <f>Klasse!#REF!</f>
        <v>#REF!</v>
      </c>
      <c r="F27" s="63"/>
      <c r="G27" s="77"/>
      <c r="H27" s="78"/>
      <c r="I27" s="78"/>
      <c r="J27" s="79"/>
    </row>
    <row r="28" spans="2:10" x14ac:dyDescent="0.25">
      <c r="B28" s="43" t="s">
        <v>92</v>
      </c>
      <c r="C28" s="60" t="str">
        <f t="shared" si="0"/>
        <v/>
      </c>
      <c r="D28" s="75"/>
      <c r="E28" s="76" t="str">
        <f>Klasse!O40</f>
        <v/>
      </c>
      <c r="F28" s="63"/>
      <c r="G28" s="77"/>
      <c r="H28" s="78"/>
      <c r="I28" s="78"/>
      <c r="J28" s="79"/>
    </row>
    <row r="29" spans="2:10" x14ac:dyDescent="0.25">
      <c r="B29" s="43" t="s">
        <v>93</v>
      </c>
      <c r="C29" s="60" t="str">
        <f t="shared" si="0"/>
        <v/>
      </c>
      <c r="D29" s="75"/>
      <c r="E29" s="76" t="str">
        <f>Klasse!P40</f>
        <v/>
      </c>
      <c r="F29" s="63"/>
      <c r="G29" s="77"/>
      <c r="H29" s="78"/>
      <c r="I29" s="78"/>
      <c r="J29" s="79"/>
    </row>
    <row r="30" spans="2:10" x14ac:dyDescent="0.25">
      <c r="B30" s="43" t="s">
        <v>93</v>
      </c>
      <c r="C30" s="60" t="str">
        <f t="shared" si="0"/>
        <v/>
      </c>
      <c r="D30" s="75"/>
      <c r="E30" s="76" t="str">
        <f>Klasse!Q40</f>
        <v/>
      </c>
      <c r="F30" s="63"/>
      <c r="G30" s="77"/>
      <c r="H30" s="78"/>
      <c r="I30" s="78"/>
      <c r="J30" s="79"/>
    </row>
    <row r="31" spans="2:10" x14ac:dyDescent="0.25">
      <c r="B31" s="43" t="s">
        <v>93</v>
      </c>
      <c r="C31" s="60" t="str">
        <f t="shared" si="0"/>
        <v/>
      </c>
      <c r="D31" s="75"/>
      <c r="E31" s="76" t="str">
        <f>Klasse!R40</f>
        <v/>
      </c>
      <c r="F31" s="63"/>
      <c r="G31" s="77"/>
      <c r="H31" s="78"/>
      <c r="I31" s="78"/>
      <c r="J31" s="79"/>
    </row>
    <row r="32" spans="2:10" x14ac:dyDescent="0.25">
      <c r="B32" s="43" t="s">
        <v>93</v>
      </c>
      <c r="C32" s="60" t="str">
        <f t="shared" si="0"/>
        <v/>
      </c>
      <c r="D32" s="75"/>
      <c r="E32" s="76" t="str">
        <f>Klasse!S40</f>
        <v/>
      </c>
      <c r="F32" s="63"/>
      <c r="G32" s="77"/>
      <c r="H32" s="78"/>
      <c r="I32" s="78"/>
      <c r="J32" s="79"/>
    </row>
    <row r="33" spans="1:10" x14ac:dyDescent="0.25">
      <c r="B33" s="43" t="s">
        <v>88</v>
      </c>
      <c r="C33" s="60" t="str">
        <f t="shared" si="0"/>
        <v/>
      </c>
      <c r="D33" s="75"/>
      <c r="E33" s="76" t="str">
        <f>Klasse!T40</f>
        <v/>
      </c>
      <c r="F33" s="63"/>
      <c r="G33" s="77"/>
      <c r="H33" s="78"/>
      <c r="I33" s="78"/>
      <c r="J33" s="79"/>
    </row>
    <row r="34" spans="1:10" x14ac:dyDescent="0.25">
      <c r="B34" s="43" t="s">
        <v>102</v>
      </c>
      <c r="C34" s="60" t="str">
        <f t="shared" si="0"/>
        <v/>
      </c>
      <c r="D34" s="75"/>
      <c r="E34" s="76" t="str">
        <f>Klasse!U40</f>
        <v/>
      </c>
      <c r="F34" s="63"/>
      <c r="G34" s="77"/>
      <c r="H34" s="78"/>
      <c r="I34" s="78"/>
      <c r="J34" s="79"/>
    </row>
    <row r="35" spans="1:10" x14ac:dyDescent="0.25">
      <c r="B35" s="43" t="s">
        <v>103</v>
      </c>
      <c r="C35" s="60" t="str">
        <f t="shared" si="0"/>
        <v/>
      </c>
      <c r="D35" s="75"/>
      <c r="E35" s="76" t="str">
        <f>Klasse!V40</f>
        <v/>
      </c>
      <c r="F35" s="63"/>
      <c r="G35" s="77"/>
      <c r="H35" s="78"/>
      <c r="I35" s="78"/>
      <c r="J35" s="79"/>
    </row>
    <row r="36" spans="1:10" ht="15.75" thickBot="1" x14ac:dyDescent="0.3">
      <c r="B36" s="43" t="s">
        <v>104</v>
      </c>
      <c r="C36" s="60" t="str">
        <f t="shared" si="0"/>
        <v/>
      </c>
      <c r="D36" s="75"/>
      <c r="E36" s="80" t="str">
        <f>Klasse!W40</f>
        <v/>
      </c>
      <c r="F36" s="63"/>
      <c r="G36" s="77"/>
      <c r="H36" s="81"/>
      <c r="I36" s="81"/>
      <c r="J36" s="82"/>
    </row>
    <row r="37" spans="1:10" ht="6.75" customHeight="1" thickTop="1" x14ac:dyDescent="0.25">
      <c r="C37" s="44" t="str">
        <f>IF(SUM(E37:J37)=0,"",SUM(E37:J37))</f>
        <v/>
      </c>
      <c r="D37" s="53"/>
      <c r="F37" s="51"/>
      <c r="G37" s="56"/>
      <c r="H37" s="56"/>
      <c r="I37" s="56"/>
      <c r="J37" s="56"/>
    </row>
    <row r="38" spans="1:10" x14ac:dyDescent="0.25">
      <c r="A38" s="47" t="s">
        <v>37</v>
      </c>
      <c r="B38" s="402" t="s">
        <v>47</v>
      </c>
      <c r="C38" s="402"/>
      <c r="D38" s="55"/>
    </row>
    <row r="39" spans="1:10" x14ac:dyDescent="0.25">
      <c r="B39" s="386" t="s">
        <v>48</v>
      </c>
      <c r="C39" s="386"/>
      <c r="D39" s="57"/>
    </row>
    <row r="40" spans="1:10" x14ac:dyDescent="0.25">
      <c r="B40" s="387" t="s">
        <v>49</v>
      </c>
      <c r="C40" s="387"/>
    </row>
    <row r="41" spans="1:10" ht="22.5" customHeight="1" x14ac:dyDescent="0.25">
      <c r="B41" s="43" t="s">
        <v>50</v>
      </c>
    </row>
    <row r="42" spans="1:10" ht="160.5" customHeight="1" x14ac:dyDescent="0.25">
      <c r="B42" s="388"/>
      <c r="C42" s="389"/>
    </row>
  </sheetData>
  <mergeCells count="10">
    <mergeCell ref="B39:C39"/>
    <mergeCell ref="B40:C40"/>
    <mergeCell ref="B42:C42"/>
    <mergeCell ref="E1:J1"/>
    <mergeCell ref="A2:C2"/>
    <mergeCell ref="E2:J5"/>
    <mergeCell ref="A4:C4"/>
    <mergeCell ref="B6:C6"/>
    <mergeCell ref="B38:C38"/>
    <mergeCell ref="A3:C3"/>
  </mergeCells>
  <conditionalFormatting sqref="A3:C3">
    <cfRule type="cellIs" dxfId="12" priority="1" stopIfTrue="1" operator="equal">
      <formula>"Anzahl Halbjahresnoten UNGLEICH Anzahl Noten in der ZKA"</formula>
    </cfRule>
  </conditionalFormatting>
  <pageMargins left="0.70866141732283472" right="0.31496062992125984" top="0.31496062992125984" bottom="0.31496062992125984"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74"/>
  <sheetViews>
    <sheetView showGridLines="0" zoomScale="115" zoomScaleNormal="115" workbookViewId="0">
      <selection activeCell="P29" sqref="P29"/>
    </sheetView>
  </sheetViews>
  <sheetFormatPr baseColWidth="10" defaultColWidth="11.42578125" defaultRowHeight="15" x14ac:dyDescent="0.25"/>
  <cols>
    <col min="1" max="1" width="3.42578125" customWidth="1"/>
    <col min="2" max="8" width="6.7109375" customWidth="1"/>
    <col min="9" max="9" width="6.42578125" customWidth="1"/>
    <col min="10" max="10" width="8.85546875" customWidth="1"/>
    <col min="11" max="12" width="6.7109375" customWidth="1"/>
    <col min="14" max="14" width="4.28515625" customWidth="1"/>
    <col min="15" max="15" width="17.42578125" customWidth="1"/>
  </cols>
  <sheetData>
    <row r="1" spans="1:15" ht="57.75" customHeight="1" x14ac:dyDescent="0.25">
      <c r="A1" s="366" t="s">
        <v>211</v>
      </c>
      <c r="B1" s="366"/>
      <c r="C1" s="366"/>
      <c r="D1" s="366"/>
      <c r="E1" s="366"/>
      <c r="F1" s="366"/>
      <c r="G1" s="366"/>
      <c r="H1" s="366"/>
      <c r="I1" s="366"/>
      <c r="J1" s="366"/>
      <c r="K1" s="366"/>
      <c r="L1" s="366"/>
      <c r="M1" s="366"/>
      <c r="N1" s="366"/>
      <c r="O1" s="182"/>
    </row>
    <row r="2" spans="1:15" ht="28.5" customHeight="1" x14ac:dyDescent="0.25">
      <c r="A2" s="367" t="str">
        <f>S_Dat!J12</f>
        <v>Schulergebnis</v>
      </c>
      <c r="B2" s="367"/>
      <c r="C2" s="367"/>
      <c r="D2" s="367"/>
      <c r="E2" s="367"/>
      <c r="F2" s="367"/>
      <c r="G2" s="367"/>
      <c r="H2" s="367"/>
      <c r="I2" s="367"/>
      <c r="J2" s="367"/>
      <c r="K2" s="367"/>
      <c r="L2" s="367"/>
      <c r="M2" s="367"/>
      <c r="N2" s="367"/>
      <c r="O2" s="183"/>
    </row>
    <row r="3" spans="1:15" ht="6" customHeight="1" x14ac:dyDescent="0.25">
      <c r="A3" s="183"/>
      <c r="B3" s="184"/>
      <c r="C3" s="183"/>
      <c r="D3" s="183"/>
      <c r="E3" s="183"/>
      <c r="F3" s="183"/>
      <c r="G3" s="183"/>
      <c r="H3" s="183"/>
      <c r="I3" s="183"/>
      <c r="J3" s="183"/>
      <c r="M3" s="185"/>
      <c r="N3" s="183"/>
      <c r="O3" s="183"/>
    </row>
    <row r="4" spans="1:15" ht="14.25" customHeight="1" x14ac:dyDescent="0.25">
      <c r="A4" s="183"/>
      <c r="N4" s="183"/>
      <c r="O4" s="183"/>
    </row>
    <row r="5" spans="1:15" ht="14.25" customHeight="1" x14ac:dyDescent="0.25">
      <c r="A5" s="183"/>
      <c r="B5" s="344" t="s">
        <v>163</v>
      </c>
      <c r="C5" s="344"/>
      <c r="D5" s="344"/>
      <c r="E5" s="344"/>
      <c r="F5" s="344"/>
      <c r="G5" s="344"/>
      <c r="H5" s="344"/>
      <c r="I5" s="344"/>
      <c r="J5" s="344"/>
      <c r="K5" s="344"/>
      <c r="L5" s="344"/>
      <c r="M5" s="344"/>
      <c r="N5" s="183"/>
      <c r="O5" s="183"/>
    </row>
    <row r="6" spans="1:15" ht="9" customHeight="1" x14ac:dyDescent="0.25">
      <c r="A6" s="183"/>
      <c r="N6" s="183"/>
      <c r="O6" s="183"/>
    </row>
    <row r="7" spans="1:15" ht="15" customHeight="1" x14ac:dyDescent="0.25">
      <c r="A7" s="186" t="s">
        <v>149</v>
      </c>
      <c r="B7" s="187"/>
      <c r="C7" s="188"/>
      <c r="D7" s="188"/>
      <c r="E7" s="188"/>
      <c r="F7" s="188"/>
      <c r="G7" s="188"/>
      <c r="H7" s="188"/>
      <c r="I7" s="183"/>
      <c r="J7" s="183"/>
      <c r="K7" s="351" t="e">
        <f>"Durchschnitt: "&amp;IF(S_Dat!V4=0,"",TEXT(S_Dat!V4,"0,00"))</f>
        <v>#VALUE!</v>
      </c>
      <c r="L7" s="351"/>
      <c r="M7" s="351"/>
      <c r="N7" s="189"/>
      <c r="O7" s="183"/>
    </row>
    <row r="8" spans="1:15" ht="15" customHeight="1" x14ac:dyDescent="0.25">
      <c r="A8" s="183"/>
      <c r="B8" s="352" t="s">
        <v>11</v>
      </c>
      <c r="C8" s="353"/>
      <c r="D8" s="190">
        <v>1</v>
      </c>
      <c r="E8" s="190">
        <v>2</v>
      </c>
      <c r="F8" s="190">
        <v>3</v>
      </c>
      <c r="G8" s="190">
        <v>4</v>
      </c>
      <c r="H8" s="190">
        <v>5</v>
      </c>
      <c r="I8" s="191">
        <v>6</v>
      </c>
      <c r="J8" s="183"/>
      <c r="K8" s="351"/>
      <c r="L8" s="351"/>
      <c r="M8" s="351"/>
      <c r="N8" s="189"/>
      <c r="O8" s="183"/>
    </row>
    <row r="9" spans="1:15" ht="3.95" customHeight="1" x14ac:dyDescent="0.25">
      <c r="A9" s="192"/>
      <c r="B9" s="354" t="s">
        <v>150</v>
      </c>
      <c r="C9" s="355"/>
      <c r="D9" s="356" t="str">
        <f>IF(S_Dat!O4=0,"—",S_Dat!O4)</f>
        <v>—</v>
      </c>
      <c r="E9" s="356" t="str">
        <f>IF(S_Dat!P4=0,"—",S_Dat!P4)</f>
        <v>—</v>
      </c>
      <c r="F9" s="356" t="str">
        <f>IF(S_Dat!Q4=0,"—",S_Dat!Q4)</f>
        <v>—</v>
      </c>
      <c r="G9" s="356" t="str">
        <f>IF(S_Dat!R4=0,"—",S_Dat!R4)</f>
        <v>—</v>
      </c>
      <c r="H9" s="356" t="str">
        <f>IF(S_Dat!S4=0,"—",S_Dat!S4)</f>
        <v>—</v>
      </c>
      <c r="I9" s="358" t="str">
        <f>IF(S_Dat!T4=0,"—",S_Dat!T4)</f>
        <v>—</v>
      </c>
      <c r="J9" s="361" t="s">
        <v>151</v>
      </c>
      <c r="K9" s="361"/>
      <c r="L9" s="183"/>
      <c r="M9" s="183"/>
      <c r="O9" s="183"/>
    </row>
    <row r="10" spans="1:15" ht="15" customHeight="1" x14ac:dyDescent="0.25">
      <c r="A10" s="193"/>
      <c r="B10" s="352"/>
      <c r="C10" s="353"/>
      <c r="D10" s="357"/>
      <c r="E10" s="357"/>
      <c r="F10" s="357"/>
      <c r="G10" s="357"/>
      <c r="H10" s="357"/>
      <c r="I10" s="359"/>
      <c r="J10" s="361"/>
      <c r="K10" s="361"/>
      <c r="L10" s="183"/>
      <c r="M10" s="194"/>
      <c r="O10" s="183"/>
    </row>
    <row r="11" spans="1:15" ht="3.95" customHeight="1" x14ac:dyDescent="0.25">
      <c r="A11" s="193"/>
      <c r="B11" s="345" t="s">
        <v>152</v>
      </c>
      <c r="C11" s="346"/>
      <c r="D11" s="362" t="str">
        <f>IF(S_Dat!O8=0,"—",S_Dat!O8)</f>
        <v>—</v>
      </c>
      <c r="E11" s="362" t="str">
        <f>IF(S_Dat!P8=0,"—",S_Dat!P8)</f>
        <v>—</v>
      </c>
      <c r="F11" s="362" t="str">
        <f>IF(S_Dat!Q8=0,"—",S_Dat!Q8)</f>
        <v>—</v>
      </c>
      <c r="G11" s="362" t="str">
        <f>IF(S_Dat!R8=0,"—",S_Dat!R8)</f>
        <v>—</v>
      </c>
      <c r="H11" s="362" t="str">
        <f>IF(S_Dat!S8=0,"—",S_Dat!S8)</f>
        <v>—</v>
      </c>
      <c r="I11" s="364" t="str">
        <f>IF(S_Dat!T8=0,"—",S_Dat!T8)</f>
        <v>—</v>
      </c>
      <c r="J11" s="361"/>
      <c r="K11" s="361"/>
      <c r="L11" s="183"/>
      <c r="M11" s="194"/>
      <c r="O11" s="183"/>
    </row>
    <row r="12" spans="1:15" ht="15" customHeight="1" x14ac:dyDescent="0.25">
      <c r="A12" s="193"/>
      <c r="B12" s="347"/>
      <c r="C12" s="348"/>
      <c r="D12" s="363"/>
      <c r="E12" s="363"/>
      <c r="F12" s="363"/>
      <c r="G12" s="363"/>
      <c r="H12" s="363"/>
      <c r="I12" s="365"/>
      <c r="J12" s="361"/>
      <c r="K12" s="361"/>
      <c r="L12" s="183"/>
      <c r="M12" s="194"/>
      <c r="O12" s="183"/>
    </row>
    <row r="13" spans="1:15" ht="5.25" customHeight="1" x14ac:dyDescent="0.25">
      <c r="A13" s="193"/>
      <c r="B13" s="195"/>
      <c r="C13" s="196"/>
      <c r="D13" s="196"/>
      <c r="E13" s="196"/>
      <c r="F13" s="196"/>
      <c r="G13" s="196"/>
      <c r="H13" s="196"/>
      <c r="I13" s="197"/>
      <c r="J13" s="197"/>
      <c r="K13" s="197"/>
      <c r="L13" s="195"/>
      <c r="M13" s="198"/>
      <c r="O13" s="183"/>
    </row>
    <row r="14" spans="1:15" ht="21" customHeight="1" x14ac:dyDescent="0.25">
      <c r="A14" s="193"/>
      <c r="B14" s="195"/>
      <c r="C14" s="196"/>
      <c r="D14" s="196"/>
      <c r="E14" s="196"/>
      <c r="F14" s="196"/>
      <c r="G14" s="196"/>
      <c r="H14" s="196"/>
      <c r="I14" s="197"/>
      <c r="J14" s="197"/>
      <c r="K14" s="197"/>
      <c r="L14" s="195"/>
      <c r="M14" s="198"/>
      <c r="O14" s="183"/>
    </row>
    <row r="15" spans="1:15" ht="15" customHeight="1" x14ac:dyDescent="0.25">
      <c r="A15" s="186" t="s">
        <v>153</v>
      </c>
      <c r="B15" s="187"/>
      <c r="C15" s="188"/>
      <c r="D15" s="188"/>
      <c r="E15" s="188"/>
      <c r="F15" s="188"/>
      <c r="G15" s="188"/>
      <c r="H15" s="188"/>
      <c r="I15" s="183"/>
      <c r="J15" s="183"/>
      <c r="K15" s="351" t="e">
        <f>"Durchschnitt: "&amp;IF(S_Dat!V5=0,"",TEXT(S_Dat!V5,"0,00"))</f>
        <v>#VALUE!</v>
      </c>
      <c r="L15" s="351"/>
      <c r="M15" s="351"/>
      <c r="O15" s="183"/>
    </row>
    <row r="16" spans="1:15" ht="12.75" customHeight="1" x14ac:dyDescent="0.25">
      <c r="A16" s="199"/>
      <c r="B16" s="352" t="s">
        <v>11</v>
      </c>
      <c r="C16" s="353"/>
      <c r="D16" s="190">
        <v>1</v>
      </c>
      <c r="E16" s="190">
        <v>2</v>
      </c>
      <c r="F16" s="190">
        <v>3</v>
      </c>
      <c r="G16" s="190">
        <v>4</v>
      </c>
      <c r="H16" s="190">
        <v>5</v>
      </c>
      <c r="I16" s="191">
        <v>6</v>
      </c>
      <c r="J16" s="183"/>
      <c r="K16" s="351"/>
      <c r="L16" s="351"/>
      <c r="M16" s="351"/>
      <c r="O16" s="183"/>
    </row>
    <row r="17" spans="1:15" ht="5.25" customHeight="1" x14ac:dyDescent="0.25">
      <c r="A17" s="200"/>
      <c r="B17" s="354" t="s">
        <v>150</v>
      </c>
      <c r="C17" s="355"/>
      <c r="D17" s="356" t="str">
        <f>IF(S_Dat!O5=0,"—",S_Dat!O5)</f>
        <v>—</v>
      </c>
      <c r="E17" s="356" t="str">
        <f>IF(S_Dat!P5=0,"—",S_Dat!P5)</f>
        <v>—</v>
      </c>
      <c r="F17" s="356" t="str">
        <f>IF(S_Dat!Q5=0,"—",S_Dat!Q5)</f>
        <v>—</v>
      </c>
      <c r="G17" s="356" t="str">
        <f>IF(S_Dat!R5=0,"—",S_Dat!R5)</f>
        <v>—</v>
      </c>
      <c r="H17" s="356" t="str">
        <f>IF(S_Dat!S5=0,"—",S_Dat!S5)</f>
        <v>—</v>
      </c>
      <c r="I17" s="358" t="str">
        <f>IF(S_Dat!T5=0,"—",S_Dat!T5)</f>
        <v>—</v>
      </c>
      <c r="J17" s="360" t="s">
        <v>151</v>
      </c>
      <c r="K17" s="360"/>
      <c r="L17" s="187"/>
      <c r="M17" s="201"/>
      <c r="O17" s="183"/>
    </row>
    <row r="18" spans="1:15" ht="12.75" customHeight="1" x14ac:dyDescent="0.25">
      <c r="A18" s="193"/>
      <c r="B18" s="352"/>
      <c r="C18" s="353"/>
      <c r="D18" s="357"/>
      <c r="E18" s="357"/>
      <c r="F18" s="357"/>
      <c r="G18" s="357"/>
      <c r="H18" s="357"/>
      <c r="I18" s="359"/>
      <c r="J18" s="360"/>
      <c r="K18" s="360"/>
      <c r="L18" s="187"/>
      <c r="M18" s="202"/>
      <c r="O18" s="183"/>
    </row>
    <row r="19" spans="1:15" ht="5.25" customHeight="1" x14ac:dyDescent="0.25">
      <c r="A19" s="193"/>
      <c r="B19" s="345" t="s">
        <v>152</v>
      </c>
      <c r="C19" s="346"/>
      <c r="D19" s="349" t="str">
        <f>IF(S_Dat!O9=0,"—",S_Dat!O9)</f>
        <v>—</v>
      </c>
      <c r="E19" s="349" t="str">
        <f>IF(S_Dat!P9=0,"—",S_Dat!P9)</f>
        <v>—</v>
      </c>
      <c r="F19" s="349" t="str">
        <f>IF(S_Dat!Q9=0,"—",S_Dat!Q9)</f>
        <v>—</v>
      </c>
      <c r="G19" s="349" t="str">
        <f>IF(S_Dat!R9=0,"—",S_Dat!R9)</f>
        <v>—</v>
      </c>
      <c r="H19" s="349" t="str">
        <f>IF(S_Dat!S9=0,"—",S_Dat!S9)</f>
        <v>—</v>
      </c>
      <c r="I19" s="342" t="str">
        <f>IF(S_Dat!T9=0,"—",S_Dat!T9)</f>
        <v>—</v>
      </c>
      <c r="J19" s="360"/>
      <c r="K19" s="360"/>
      <c r="L19" s="187"/>
      <c r="M19" s="203"/>
      <c r="O19" s="183"/>
    </row>
    <row r="20" spans="1:15" ht="12.75" customHeight="1" x14ac:dyDescent="0.25">
      <c r="A20" s="193"/>
      <c r="B20" s="347"/>
      <c r="C20" s="348"/>
      <c r="D20" s="350"/>
      <c r="E20" s="350"/>
      <c r="F20" s="350"/>
      <c r="G20" s="350"/>
      <c r="H20" s="350"/>
      <c r="I20" s="343"/>
      <c r="J20" s="360"/>
      <c r="K20" s="360"/>
      <c r="L20" s="187"/>
      <c r="M20" s="203"/>
      <c r="O20" s="183"/>
    </row>
    <row r="21" spans="1:15" ht="27.75" customHeight="1" x14ac:dyDescent="0.25">
      <c r="A21" s="193"/>
      <c r="B21" s="204"/>
      <c r="C21" s="204"/>
      <c r="D21" s="205"/>
      <c r="E21" s="205"/>
      <c r="F21" s="205"/>
      <c r="G21" s="205"/>
      <c r="H21" s="205"/>
      <c r="I21" s="205"/>
      <c r="J21" s="304"/>
      <c r="K21" s="304"/>
      <c r="L21" s="187"/>
      <c r="M21" s="203"/>
      <c r="O21" s="183"/>
    </row>
    <row r="22" spans="1:15" x14ac:dyDescent="0.25">
      <c r="B22" s="344" t="s">
        <v>154</v>
      </c>
      <c r="C22" s="344"/>
      <c r="D22" s="344"/>
      <c r="E22" s="344"/>
      <c r="F22" s="344"/>
      <c r="G22" s="344"/>
      <c r="H22" s="344"/>
      <c r="I22" s="344"/>
      <c r="J22" s="344"/>
      <c r="K22" s="344"/>
      <c r="L22" s="344"/>
      <c r="M22" s="344"/>
    </row>
    <row r="23" spans="1:15" x14ac:dyDescent="0.25">
      <c r="B23" s="207" t="s">
        <v>20</v>
      </c>
      <c r="C23" s="208"/>
      <c r="D23" s="208"/>
      <c r="E23" s="208"/>
      <c r="F23" s="208"/>
      <c r="G23" s="208"/>
      <c r="H23" s="208"/>
      <c r="I23" s="207" t="s">
        <v>16</v>
      </c>
      <c r="J23" s="208"/>
      <c r="K23" s="208"/>
      <c r="M23" s="208"/>
    </row>
    <row r="24" spans="1:15" ht="5.25" customHeight="1" x14ac:dyDescent="0.25"/>
    <row r="25" spans="1:15" x14ac:dyDescent="0.25">
      <c r="B25" s="230"/>
      <c r="C25" t="s">
        <v>80</v>
      </c>
      <c r="I25" s="209"/>
      <c r="J25" t="s">
        <v>155</v>
      </c>
    </row>
    <row r="26" spans="1:15" ht="5.25" customHeight="1" x14ac:dyDescent="0.25">
      <c r="B26" s="210"/>
      <c r="C26" s="211"/>
      <c r="I26" s="211"/>
      <c r="J26" s="211"/>
    </row>
    <row r="27" spans="1:15" x14ac:dyDescent="0.25">
      <c r="B27" s="231"/>
      <c r="C27" t="s">
        <v>166</v>
      </c>
      <c r="I27" s="212"/>
      <c r="J27" t="s">
        <v>156</v>
      </c>
    </row>
    <row r="28" spans="1:15" ht="5.25" customHeight="1" x14ac:dyDescent="0.25">
      <c r="I28" s="211"/>
      <c r="J28" s="211"/>
    </row>
    <row r="29" spans="1:15" x14ac:dyDescent="0.25">
      <c r="B29" s="232"/>
      <c r="C29" t="s">
        <v>113</v>
      </c>
      <c r="I29" s="213"/>
      <c r="J29" t="s">
        <v>157</v>
      </c>
    </row>
    <row r="30" spans="1:15" ht="33.75" customHeight="1" x14ac:dyDescent="0.25"/>
    <row r="31" spans="1:15" ht="15" customHeight="1" x14ac:dyDescent="0.25">
      <c r="B31" s="341" t="s">
        <v>165</v>
      </c>
      <c r="C31" s="341"/>
      <c r="D31" s="341"/>
      <c r="E31" s="341"/>
      <c r="F31" s="341"/>
      <c r="G31" s="341"/>
      <c r="H31" s="341"/>
      <c r="I31" s="341"/>
      <c r="J31" s="341"/>
      <c r="K31" s="341"/>
      <c r="L31" s="341"/>
      <c r="M31" s="341"/>
    </row>
    <row r="32" spans="1:15"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spans="2:13" ht="15" customHeight="1" x14ac:dyDescent="0.25"/>
    <row r="50" spans="2:13" ht="15" customHeight="1" x14ac:dyDescent="0.25"/>
    <row r="51" spans="2:13" ht="15" customHeight="1" x14ac:dyDescent="0.25"/>
    <row r="52" spans="2:13" ht="15" customHeight="1" x14ac:dyDescent="0.25"/>
    <row r="53" spans="2:13" ht="15" customHeight="1" x14ac:dyDescent="0.25"/>
    <row r="54" spans="2:13" ht="15" customHeight="1" x14ac:dyDescent="0.25"/>
    <row r="55" spans="2:13" ht="15" customHeight="1" x14ac:dyDescent="0.25"/>
    <row r="56" spans="2:13" x14ac:dyDescent="0.25">
      <c r="B56" s="341" t="s">
        <v>164</v>
      </c>
      <c r="C56" s="341"/>
      <c r="D56" s="341"/>
      <c r="E56" s="341"/>
      <c r="F56" s="341"/>
      <c r="G56" s="341"/>
      <c r="H56" s="341"/>
      <c r="I56" s="341"/>
      <c r="J56" s="341"/>
      <c r="K56" s="341"/>
      <c r="L56" s="341"/>
      <c r="M56" s="341"/>
    </row>
    <row r="57" spans="2:13" ht="9" customHeight="1" x14ac:dyDescent="0.25"/>
    <row r="58" spans="2:13" ht="15" customHeight="1" x14ac:dyDescent="0.25"/>
    <row r="73" spans="14:14" x14ac:dyDescent="0.25">
      <c r="N73" s="214"/>
    </row>
    <row r="74" spans="14:14" x14ac:dyDescent="0.25">
      <c r="N74" s="214"/>
    </row>
  </sheetData>
  <sheetProtection sheet="1" selectLockedCells="1" selectUnlockedCells="1"/>
  <mergeCells count="40">
    <mergeCell ref="B22:M22"/>
    <mergeCell ref="B31:M31"/>
    <mergeCell ref="B56:M56"/>
    <mergeCell ref="B19:C20"/>
    <mergeCell ref="D19:D20"/>
    <mergeCell ref="E19:E20"/>
    <mergeCell ref="F19:F20"/>
    <mergeCell ref="G19:G20"/>
    <mergeCell ref="H19:H20"/>
    <mergeCell ref="K15:M16"/>
    <mergeCell ref="B16:C16"/>
    <mergeCell ref="B17:C18"/>
    <mergeCell ref="D17:D18"/>
    <mergeCell ref="E17:E18"/>
    <mergeCell ref="F17:F18"/>
    <mergeCell ref="G17:G18"/>
    <mergeCell ref="H17:H18"/>
    <mergeCell ref="I17:I18"/>
    <mergeCell ref="J17:K20"/>
    <mergeCell ref="I19:I20"/>
    <mergeCell ref="H9:H10"/>
    <mergeCell ref="I9:I10"/>
    <mergeCell ref="J9:K12"/>
    <mergeCell ref="B11:C12"/>
    <mergeCell ref="D11:D12"/>
    <mergeCell ref="E11:E12"/>
    <mergeCell ref="F11:F12"/>
    <mergeCell ref="G11:G12"/>
    <mergeCell ref="H11:H12"/>
    <mergeCell ref="I11:I12"/>
    <mergeCell ref="B9:C10"/>
    <mergeCell ref="D9:D10"/>
    <mergeCell ref="E9:E10"/>
    <mergeCell ref="F9:F10"/>
    <mergeCell ref="G9:G10"/>
    <mergeCell ref="A1:N1"/>
    <mergeCell ref="A2:N2"/>
    <mergeCell ref="B5:M5"/>
    <mergeCell ref="K7:M8"/>
    <mergeCell ref="B8:C8"/>
  </mergeCells>
  <printOptions horizontalCentered="1"/>
  <pageMargins left="0.59055118110236227" right="0.39370078740157483" top="0.59055118110236227" bottom="0.59055118110236227" header="0.31496062992125984" footer="0.31496062992125984"/>
  <pageSetup paperSize="9" scale="95" orientation="portrait" r:id="rId1"/>
  <headerFooter>
    <oddFooter>&amp;C&amp;10Seite &amp;P/&amp;N</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6600"/>
  </sheetPr>
  <dimension ref="A1"/>
  <sheetViews>
    <sheetView showGridLines="0" tabSelected="1" workbookViewId="0">
      <selection activeCell="G10" sqref="G10"/>
    </sheetView>
  </sheetViews>
  <sheetFormatPr baseColWidth="10" defaultRowHeight="15" x14ac:dyDescent="0.25"/>
  <cols>
    <col min="1" max="1" width="1.7109375" customWidth="1"/>
    <col min="9" max="9" width="13.140625" customWidth="1"/>
  </cols>
  <sheetData/>
  <sheetProtection sheet="1" objects="1" scenarios="1" selectLockedCells="1" selectUnlockedCells="1"/>
  <pageMargins left="0.39370078740157483" right="0.39370078740157483" top="0.39370078740157483" bottom="0.39370078740157483" header="0.31496062992125984" footer="0.31496062992125984"/>
  <pageSetup paperSize="9" orientation="portrait" verticalDpi="1200" r:id="rId1"/>
  <drawing r:id="rId2"/>
  <legacyDrawing r:id="rId3"/>
  <oleObjects>
    <mc:AlternateContent xmlns:mc="http://schemas.openxmlformats.org/markup-compatibility/2006">
      <mc:Choice Requires="x14">
        <oleObject progId="Dokument" shapeId="8194" r:id="rId4">
          <objectPr defaultSize="0" r:id="rId5">
            <anchor moveWithCells="1">
              <from>
                <xdr:col>1</xdr:col>
                <xdr:colOff>0</xdr:colOff>
                <xdr:row>0</xdr:row>
                <xdr:rowOff>0</xdr:rowOff>
              </from>
              <to>
                <xdr:col>8</xdr:col>
                <xdr:colOff>781050</xdr:colOff>
                <xdr:row>48</xdr:row>
                <xdr:rowOff>0</xdr:rowOff>
              </to>
            </anchor>
          </objectPr>
        </oleObject>
      </mc:Choice>
      <mc:Fallback>
        <oleObject progId="Dokument" shapeId="8194" r:id="rId4"/>
      </mc:Fallback>
    </mc:AlternateContent>
  </oleObjec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6"/>
  <sheetViews>
    <sheetView zoomScaleNormal="100" workbookViewId="0">
      <selection activeCell="H19" sqref="H19:H20"/>
    </sheetView>
  </sheetViews>
  <sheetFormatPr baseColWidth="10" defaultRowHeight="15" x14ac:dyDescent="0.25"/>
  <cols>
    <col min="1" max="1" width="5.28515625" customWidth="1"/>
    <col min="2" max="2" width="25.5703125" customWidth="1"/>
    <col min="3" max="24" width="6.7109375" customWidth="1"/>
    <col min="25" max="30" width="6.42578125" customWidth="1"/>
  </cols>
  <sheetData>
    <row r="1" spans="1:24" ht="15.75" thickTop="1" x14ac:dyDescent="0.25">
      <c r="D1" s="215"/>
      <c r="E1" s="216"/>
      <c r="F1" s="216"/>
      <c r="G1" s="217"/>
    </row>
    <row r="2" spans="1:24" x14ac:dyDescent="0.25">
      <c r="D2" s="218"/>
      <c r="E2" s="116" t="s">
        <v>53</v>
      </c>
      <c r="F2" s="116"/>
      <c r="G2" s="219"/>
      <c r="J2" s="220" t="s">
        <v>158</v>
      </c>
      <c r="K2" s="220"/>
      <c r="V2" s="221" t="s">
        <v>159</v>
      </c>
      <c r="W2" s="221"/>
    </row>
    <row r="3" spans="1:24" x14ac:dyDescent="0.25">
      <c r="D3" s="218"/>
      <c r="E3" s="116"/>
      <c r="F3" s="116"/>
      <c r="G3" s="219"/>
      <c r="K3" s="222" t="s">
        <v>150</v>
      </c>
      <c r="M3" s="183"/>
      <c r="O3" s="223">
        <v>1</v>
      </c>
      <c r="P3" s="223">
        <v>2</v>
      </c>
      <c r="Q3" s="223">
        <v>3</v>
      </c>
      <c r="R3" s="223">
        <v>4</v>
      </c>
      <c r="S3" s="223">
        <v>5</v>
      </c>
      <c r="T3" s="223">
        <v>6</v>
      </c>
      <c r="U3" s="224" t="s">
        <v>160</v>
      </c>
      <c r="V3" s="408" t="str">
        <f>IF(U5=0,"",(O3*O$5+P3*P$5+Q3*Q$5+R3*R$5+S3*S$5+T3*T$5)/U5)</f>
        <v/>
      </c>
      <c r="W3" s="408"/>
    </row>
    <row r="4" spans="1:24" x14ac:dyDescent="0.25">
      <c r="D4" s="218"/>
      <c r="E4" s="116" t="s">
        <v>54</v>
      </c>
      <c r="F4" s="116" t="s">
        <v>11</v>
      </c>
      <c r="G4" s="219"/>
      <c r="K4" s="225"/>
      <c r="M4" s="183"/>
      <c r="N4" s="225" t="s">
        <v>161</v>
      </c>
      <c r="O4" s="223">
        <f>IF(Datensammler!E10="",0,Datensammler!E10)</f>
        <v>0</v>
      </c>
      <c r="P4" s="223">
        <f>IF(Datensammler!E11="",0,Datensammler!E11)</f>
        <v>0</v>
      </c>
      <c r="Q4" s="223">
        <f>IF(Datensammler!E12="",0,Datensammler!E12)</f>
        <v>0</v>
      </c>
      <c r="R4" s="223">
        <f>IF(Datensammler!E13="",0,Datensammler!E13)</f>
        <v>0</v>
      </c>
      <c r="S4" s="223">
        <f>IF(Datensammler!E14="",0,Datensammler!E14)</f>
        <v>0</v>
      </c>
      <c r="T4" s="223">
        <f>IF(Datensammler!E15="",0,Datensammler!E15)</f>
        <v>0</v>
      </c>
      <c r="U4" s="223">
        <f>B19</f>
        <v>0</v>
      </c>
      <c r="V4" s="409" t="str">
        <f>IF(U4=0,"",(O4*$O$3+P4*$P$3+Q4*$Q$3+R4*$R$3+S4*$S$3+T4*$T$3)/U4)</f>
        <v/>
      </c>
      <c r="W4" s="410"/>
    </row>
    <row r="5" spans="1:24" x14ac:dyDescent="0.25">
      <c r="D5" s="218"/>
      <c r="E5" s="116">
        <v>0</v>
      </c>
      <c r="F5" s="116">
        <v>6</v>
      </c>
      <c r="G5" s="219"/>
      <c r="K5" s="225"/>
      <c r="M5" s="183"/>
      <c r="N5" s="225" t="s">
        <v>162</v>
      </c>
      <c r="O5" s="223">
        <f>IF(Datensammler!E19="",0,Datensammler!E19)</f>
        <v>0</v>
      </c>
      <c r="P5" s="223">
        <f>IF(Datensammler!E20="",0,Datensammler!E20)</f>
        <v>0</v>
      </c>
      <c r="Q5" s="223">
        <f>IF(Datensammler!E21="",0,Datensammler!E21)</f>
        <v>0</v>
      </c>
      <c r="R5" s="223">
        <f>IF(Datensammler!E22="",0,Datensammler!E22)</f>
        <v>0</v>
      </c>
      <c r="S5" s="223">
        <f>IF(Datensammler!E23="",0,Datensammler!E23)</f>
        <v>0</v>
      </c>
      <c r="T5" s="223">
        <f>IF(Datensammler!E24="",0,Datensammler!E24)</f>
        <v>0</v>
      </c>
      <c r="U5" s="223">
        <f>B19</f>
        <v>0</v>
      </c>
      <c r="V5" s="409" t="str">
        <f>IF(U5=0,"",(O5*$O$3+P5*$P$3+Q5*$Q$3+R5*$R$3+S5*$S$3+T5*$T$3)/U5)</f>
        <v/>
      </c>
      <c r="W5" s="410"/>
    </row>
    <row r="6" spans="1:24" x14ac:dyDescent="0.25">
      <c r="D6" s="218"/>
      <c r="E6" s="116">
        <v>5</v>
      </c>
      <c r="F6" s="116">
        <v>5</v>
      </c>
      <c r="G6" s="219"/>
      <c r="K6" s="225"/>
      <c r="M6" s="183"/>
    </row>
    <row r="7" spans="1:24" x14ac:dyDescent="0.25">
      <c r="D7" s="218"/>
      <c r="E7" s="116">
        <v>10</v>
      </c>
      <c r="F7" s="116">
        <v>4</v>
      </c>
      <c r="G7" s="219"/>
      <c r="K7" s="222" t="s">
        <v>152</v>
      </c>
      <c r="M7" s="183"/>
      <c r="O7" s="223">
        <v>1</v>
      </c>
      <c r="P7" s="223">
        <v>2</v>
      </c>
      <c r="Q7" s="223">
        <v>3</v>
      </c>
      <c r="R7" s="223">
        <v>4</v>
      </c>
      <c r="S7" s="223">
        <v>5</v>
      </c>
      <c r="T7" s="223">
        <v>6</v>
      </c>
    </row>
    <row r="8" spans="1:24" x14ac:dyDescent="0.25">
      <c r="D8" s="218"/>
      <c r="E8" s="116">
        <v>15</v>
      </c>
      <c r="F8" s="116">
        <v>3</v>
      </c>
      <c r="G8" s="219"/>
      <c r="N8" s="225" t="s">
        <v>161</v>
      </c>
      <c r="O8" s="226" t="str">
        <f>IF(O4=0,"—",O4/$U4)</f>
        <v>—</v>
      </c>
      <c r="P8" s="226" t="str">
        <f t="shared" ref="P8:T9" si="0">IF(P4=0,"—",P4/$U4)</f>
        <v>—</v>
      </c>
      <c r="Q8" s="226" t="str">
        <f t="shared" si="0"/>
        <v>—</v>
      </c>
      <c r="R8" s="226" t="str">
        <f t="shared" si="0"/>
        <v>—</v>
      </c>
      <c r="S8" s="226" t="str">
        <f t="shared" si="0"/>
        <v>—</v>
      </c>
      <c r="T8" s="226" t="str">
        <f t="shared" si="0"/>
        <v>—</v>
      </c>
    </row>
    <row r="9" spans="1:24" x14ac:dyDescent="0.25">
      <c r="D9" s="218"/>
      <c r="E9" s="116">
        <v>19</v>
      </c>
      <c r="F9" s="116">
        <v>2</v>
      </c>
      <c r="G9" s="219"/>
      <c r="N9" s="225" t="s">
        <v>162</v>
      </c>
      <c r="O9" s="226" t="str">
        <f>IF(O5=0,"—",O5/$U5)</f>
        <v>—</v>
      </c>
      <c r="P9" s="226" t="str">
        <f t="shared" si="0"/>
        <v>—</v>
      </c>
      <c r="Q9" s="226" t="str">
        <f t="shared" si="0"/>
        <v>—</v>
      </c>
      <c r="R9" s="226" t="str">
        <f t="shared" si="0"/>
        <v>—</v>
      </c>
      <c r="S9" s="226" t="str">
        <f t="shared" si="0"/>
        <v>—</v>
      </c>
      <c r="T9" s="226" t="str">
        <f t="shared" si="0"/>
        <v>—</v>
      </c>
    </row>
    <row r="10" spans="1:24" x14ac:dyDescent="0.25">
      <c r="D10" s="218"/>
      <c r="E10" s="116">
        <v>24</v>
      </c>
      <c r="F10" s="116">
        <v>1</v>
      </c>
      <c r="G10" s="219"/>
    </row>
    <row r="11" spans="1:24" ht="15.75" thickBot="1" x14ac:dyDescent="0.3">
      <c r="D11" s="227"/>
      <c r="E11" s="228"/>
      <c r="F11" s="228"/>
      <c r="G11" s="229"/>
    </row>
    <row r="12" spans="1:24" ht="32.25" thickTop="1" x14ac:dyDescent="0.5">
      <c r="J12" s="234" t="str">
        <f>"Klasse "&amp;Klasse!E2</f>
        <v xml:space="preserve">Klasse </v>
      </c>
    </row>
    <row r="13" spans="1:24" s="113" customFormat="1" ht="12.75" x14ac:dyDescent="0.2">
      <c r="B13" s="112" t="s">
        <v>60</v>
      </c>
      <c r="D13" s="116"/>
      <c r="E13" s="116"/>
      <c r="F13" s="116"/>
      <c r="G13" s="116"/>
    </row>
    <row r="14" spans="1:24" s="113" customFormat="1" ht="12.75" x14ac:dyDescent="0.2">
      <c r="A14" s="113">
        <v>1</v>
      </c>
      <c r="C14" s="168" t="s">
        <v>115</v>
      </c>
      <c r="D14" s="168" t="s">
        <v>116</v>
      </c>
      <c r="E14" s="168" t="s">
        <v>117</v>
      </c>
      <c r="F14" s="168" t="s">
        <v>118</v>
      </c>
      <c r="G14" s="168" t="s">
        <v>119</v>
      </c>
      <c r="H14" s="168" t="s">
        <v>120</v>
      </c>
      <c r="I14" s="168" t="s">
        <v>121</v>
      </c>
      <c r="J14" s="168" t="s">
        <v>122</v>
      </c>
      <c r="K14" s="168" t="s">
        <v>123</v>
      </c>
      <c r="L14" s="168" t="s">
        <v>69</v>
      </c>
      <c r="M14" s="168" t="s">
        <v>70</v>
      </c>
      <c r="N14" s="168" t="s">
        <v>71</v>
      </c>
      <c r="O14" s="168" t="s">
        <v>72</v>
      </c>
      <c r="P14" s="168" t="s">
        <v>73</v>
      </c>
      <c r="Q14" s="168" t="s">
        <v>74</v>
      </c>
      <c r="R14" s="168" t="s">
        <v>75</v>
      </c>
      <c r="S14" s="168" t="s">
        <v>76</v>
      </c>
      <c r="T14" s="168" t="s">
        <v>77</v>
      </c>
      <c r="U14" s="168" t="s">
        <v>78</v>
      </c>
      <c r="V14" s="168" t="s">
        <v>79</v>
      </c>
      <c r="W14" s="168"/>
      <c r="X14" s="168"/>
    </row>
    <row r="15" spans="1:24" s="113" customFormat="1" ht="12.75" x14ac:dyDescent="0.2">
      <c r="A15" s="113">
        <v>2</v>
      </c>
      <c r="C15" s="317" t="s">
        <v>80</v>
      </c>
      <c r="D15" s="318"/>
      <c r="E15" s="318"/>
      <c r="F15" s="318"/>
      <c r="G15" s="318"/>
      <c r="H15" s="404"/>
      <c r="I15" s="405" t="s">
        <v>166</v>
      </c>
      <c r="J15" s="311"/>
      <c r="K15" s="311"/>
      <c r="L15" s="311"/>
      <c r="M15" s="406"/>
      <c r="N15" s="407" t="s">
        <v>113</v>
      </c>
      <c r="O15" s="313"/>
      <c r="P15" s="313"/>
      <c r="Q15" s="313"/>
      <c r="R15" s="313"/>
      <c r="S15" s="313"/>
      <c r="T15" s="313"/>
      <c r="U15" s="313"/>
      <c r="V15" s="314"/>
    </row>
    <row r="16" spans="1:24" s="113" customFormat="1" ht="12.75" x14ac:dyDescent="0.2">
      <c r="A16" s="113">
        <v>3</v>
      </c>
      <c r="B16" s="108" t="s">
        <v>2</v>
      </c>
      <c r="C16" s="246" t="s">
        <v>3</v>
      </c>
      <c r="D16" s="84" t="s">
        <v>3</v>
      </c>
      <c r="E16" s="84" t="s">
        <v>4</v>
      </c>
      <c r="F16" s="84" t="s">
        <v>4</v>
      </c>
      <c r="G16" s="84" t="s">
        <v>4</v>
      </c>
      <c r="H16" s="260" t="s">
        <v>5</v>
      </c>
      <c r="I16" s="292" t="s">
        <v>3</v>
      </c>
      <c r="J16" s="84" t="s">
        <v>4</v>
      </c>
      <c r="K16" s="84" t="s">
        <v>4</v>
      </c>
      <c r="L16" s="248" t="s">
        <v>4</v>
      </c>
      <c r="M16" s="260" t="s">
        <v>4</v>
      </c>
      <c r="N16" s="247" t="s">
        <v>4</v>
      </c>
      <c r="O16" s="84" t="s">
        <v>4</v>
      </c>
      <c r="P16" s="84" t="s">
        <v>4</v>
      </c>
      <c r="Q16" s="248" t="s">
        <v>5</v>
      </c>
      <c r="R16" s="84" t="s">
        <v>5</v>
      </c>
      <c r="S16" s="84" t="s">
        <v>4</v>
      </c>
      <c r="T16" s="248" t="s">
        <v>4</v>
      </c>
      <c r="U16" s="84" t="s">
        <v>4</v>
      </c>
      <c r="V16" s="83" t="s">
        <v>4</v>
      </c>
    </row>
    <row r="17" spans="1:27" s="113" customFormat="1" ht="12.75" x14ac:dyDescent="0.2">
      <c r="A17" s="113">
        <v>4</v>
      </c>
      <c r="B17" s="108"/>
      <c r="C17" s="317" t="s">
        <v>80</v>
      </c>
      <c r="D17" s="318"/>
      <c r="E17" s="318"/>
      <c r="F17" s="318"/>
      <c r="G17" s="318"/>
      <c r="H17" s="404"/>
      <c r="I17" s="405" t="s">
        <v>166</v>
      </c>
      <c r="J17" s="311"/>
      <c r="K17" s="311"/>
      <c r="L17" s="311"/>
      <c r="M17" s="406"/>
      <c r="N17" s="407" t="s">
        <v>113</v>
      </c>
      <c r="O17" s="313"/>
      <c r="P17" s="313"/>
      <c r="Q17" s="313"/>
      <c r="R17" s="313"/>
      <c r="S17" s="313"/>
      <c r="T17" s="313"/>
      <c r="U17" s="313"/>
      <c r="V17" s="314"/>
    </row>
    <row r="18" spans="1:27" s="118" customFormat="1" ht="12.75" x14ac:dyDescent="0.2">
      <c r="A18" s="113">
        <v>5</v>
      </c>
      <c r="B18" s="101" t="s">
        <v>1</v>
      </c>
      <c r="C18" s="272">
        <v>1</v>
      </c>
      <c r="D18" s="40">
        <v>2</v>
      </c>
      <c r="E18" s="40">
        <v>3</v>
      </c>
      <c r="F18" s="40">
        <v>4</v>
      </c>
      <c r="G18" s="40">
        <v>5</v>
      </c>
      <c r="H18" s="261">
        <v>6</v>
      </c>
      <c r="I18" s="293">
        <v>1</v>
      </c>
      <c r="J18" s="40">
        <v>2</v>
      </c>
      <c r="K18" s="40">
        <v>3</v>
      </c>
      <c r="L18" s="305">
        <v>4</v>
      </c>
      <c r="M18" s="306">
        <v>4</v>
      </c>
      <c r="N18" s="282" t="s">
        <v>177</v>
      </c>
      <c r="O18" s="40" t="s">
        <v>179</v>
      </c>
      <c r="P18" s="40" t="s">
        <v>181</v>
      </c>
      <c r="Q18" s="249" t="s">
        <v>183</v>
      </c>
      <c r="R18" s="40" t="s">
        <v>185</v>
      </c>
      <c r="S18" s="40" t="s">
        <v>187</v>
      </c>
      <c r="T18" s="249" t="s">
        <v>188</v>
      </c>
      <c r="U18" s="40" t="s">
        <v>173</v>
      </c>
      <c r="V18" s="41" t="s">
        <v>175</v>
      </c>
      <c r="Y18" s="117"/>
      <c r="Z18" s="117"/>
      <c r="AA18" s="117"/>
    </row>
    <row r="19" spans="1:27" s="118" customFormat="1" ht="59.25" customHeight="1" x14ac:dyDescent="0.2">
      <c r="A19" s="113">
        <v>6</v>
      </c>
      <c r="B19" s="102">
        <f>Datensammler!E7</f>
        <v>0</v>
      </c>
      <c r="C19" s="173" t="s">
        <v>194</v>
      </c>
      <c r="D19" s="173" t="s">
        <v>193</v>
      </c>
      <c r="E19" s="179" t="s">
        <v>209</v>
      </c>
      <c r="F19" s="175" t="s">
        <v>195</v>
      </c>
      <c r="G19" s="173" t="s">
        <v>196</v>
      </c>
      <c r="H19" s="173" t="s">
        <v>210</v>
      </c>
      <c r="I19" s="174" t="s">
        <v>171</v>
      </c>
      <c r="J19" s="173" t="s">
        <v>197</v>
      </c>
      <c r="K19" s="233" t="s">
        <v>198</v>
      </c>
      <c r="L19" s="233" t="s">
        <v>199</v>
      </c>
      <c r="M19" s="233" t="s">
        <v>200</v>
      </c>
      <c r="N19" s="173" t="s">
        <v>201</v>
      </c>
      <c r="O19" s="176" t="s">
        <v>202</v>
      </c>
      <c r="P19" s="177" t="s">
        <v>203</v>
      </c>
      <c r="Q19" s="177" t="s">
        <v>204</v>
      </c>
      <c r="R19" s="178" t="s">
        <v>205</v>
      </c>
      <c r="S19" s="173" t="s">
        <v>206</v>
      </c>
      <c r="T19" s="179" t="s">
        <v>207</v>
      </c>
      <c r="U19" s="175" t="s">
        <v>208</v>
      </c>
      <c r="V19" s="173" t="s">
        <v>208</v>
      </c>
      <c r="Y19" s="117"/>
      <c r="Z19" s="117"/>
      <c r="AA19" s="117"/>
    </row>
    <row r="20" spans="1:27" s="118" customFormat="1" ht="15" customHeight="1" x14ac:dyDescent="0.2">
      <c r="A20" s="113">
        <v>7</v>
      </c>
      <c r="B20" s="101"/>
      <c r="C20" s="31"/>
      <c r="D20" s="31"/>
      <c r="E20" s="39"/>
      <c r="F20" s="41"/>
      <c r="G20" s="31"/>
      <c r="H20" s="31"/>
      <c r="I20" s="31"/>
      <c r="J20" s="31"/>
      <c r="K20" s="40"/>
      <c r="L20" s="40"/>
      <c r="M20" s="40"/>
      <c r="N20" s="31"/>
      <c r="O20" s="39"/>
      <c r="P20" s="40"/>
      <c r="Q20" s="40"/>
      <c r="R20" s="41"/>
      <c r="S20" s="31"/>
      <c r="T20" s="39"/>
      <c r="U20" s="41"/>
      <c r="V20" s="31"/>
      <c r="Y20" s="117"/>
      <c r="Z20" s="117"/>
      <c r="AA20" s="117"/>
    </row>
    <row r="21" spans="1:27" s="118" customFormat="1" ht="15" customHeight="1" x14ac:dyDescent="0.2">
      <c r="A21" s="113">
        <v>8</v>
      </c>
      <c r="B21" s="103" t="s">
        <v>14</v>
      </c>
      <c r="C21" s="104">
        <v>4</v>
      </c>
      <c r="D21" s="104">
        <v>1</v>
      </c>
      <c r="E21" s="104">
        <v>1</v>
      </c>
      <c r="F21" s="104">
        <v>1</v>
      </c>
      <c r="G21" s="104">
        <v>1</v>
      </c>
      <c r="H21" s="104">
        <v>1</v>
      </c>
      <c r="I21" s="104">
        <v>1</v>
      </c>
      <c r="J21" s="104">
        <v>1</v>
      </c>
      <c r="K21" s="104">
        <v>3</v>
      </c>
      <c r="L21" s="104">
        <v>1</v>
      </c>
      <c r="M21" s="104">
        <v>1</v>
      </c>
      <c r="N21" s="104">
        <v>1</v>
      </c>
      <c r="O21" s="104">
        <v>1</v>
      </c>
      <c r="P21" s="104">
        <v>1</v>
      </c>
      <c r="Q21" s="104">
        <v>1</v>
      </c>
      <c r="R21" s="104">
        <v>1</v>
      </c>
      <c r="S21" s="104">
        <v>1</v>
      </c>
      <c r="T21" s="104">
        <v>1</v>
      </c>
      <c r="U21" s="104">
        <v>1</v>
      </c>
      <c r="V21" s="104">
        <v>1</v>
      </c>
      <c r="Y21" s="105"/>
      <c r="Z21" s="105"/>
      <c r="AA21" s="105"/>
    </row>
    <row r="22" spans="1:27" s="118" customFormat="1" ht="12.75" x14ac:dyDescent="0.2">
      <c r="A22" s="113">
        <v>9</v>
      </c>
      <c r="B22" s="106" t="s">
        <v>9</v>
      </c>
      <c r="C22" s="107" t="str">
        <f>Datensammler!E28</f>
        <v/>
      </c>
      <c r="D22" s="107" t="str">
        <f>Datensammler!E29</f>
        <v/>
      </c>
      <c r="E22" s="107" t="str">
        <f>Datensammler!E30</f>
        <v/>
      </c>
      <c r="F22" s="107" t="str">
        <f>Datensammler!E31</f>
        <v/>
      </c>
      <c r="G22" s="107" t="str">
        <f>Datensammler!E32</f>
        <v/>
      </c>
      <c r="H22" s="107" t="str">
        <f>Datensammler!E33</f>
        <v/>
      </c>
      <c r="I22" s="107" t="str">
        <f>Datensammler!E35</f>
        <v/>
      </c>
      <c r="J22" s="107" t="str">
        <f>Datensammler!E36</f>
        <v/>
      </c>
      <c r="K22" s="107" t="str">
        <f>Datensammler!E37</f>
        <v/>
      </c>
      <c r="L22" s="107" t="str">
        <f>Datensammler!E38</f>
        <v/>
      </c>
      <c r="M22" s="107" t="str">
        <f>Datensammler!E39</f>
        <v/>
      </c>
      <c r="N22" s="107" t="str">
        <f>Datensammler!E40</f>
        <v/>
      </c>
      <c r="O22" s="107" t="str">
        <f>Datensammler!E41</f>
        <v/>
      </c>
      <c r="P22" s="107" t="str">
        <f>Datensammler!E42</f>
        <v/>
      </c>
      <c r="Q22" s="107" t="str">
        <f>Datensammler!E43</f>
        <v/>
      </c>
      <c r="R22" s="107" t="str">
        <f>Datensammler!E44</f>
        <v/>
      </c>
      <c r="S22" s="107" t="str">
        <f>Datensammler!E45</f>
        <v/>
      </c>
      <c r="T22" s="107" t="str">
        <f>Datensammler!E46</f>
        <v/>
      </c>
      <c r="U22" s="107" t="str">
        <f>Datensammler!E47</f>
        <v/>
      </c>
      <c r="V22" s="107" t="str">
        <f>Datensammler!E48</f>
        <v/>
      </c>
      <c r="Y22" s="105"/>
      <c r="Z22" s="105"/>
      <c r="AA22" s="105"/>
    </row>
    <row r="23" spans="1:27" s="118" customFormat="1" ht="12.75" x14ac:dyDescent="0.2">
      <c r="A23" s="113">
        <v>10</v>
      </c>
      <c r="B23" s="108" t="s">
        <v>15</v>
      </c>
      <c r="C23" s="109" t="e">
        <f t="shared" ref="C23:H23" si="1">C22/(C21*$B$19)</f>
        <v>#VALUE!</v>
      </c>
      <c r="D23" s="109" t="e">
        <f t="shared" si="1"/>
        <v>#VALUE!</v>
      </c>
      <c r="E23" s="109" t="e">
        <f t="shared" si="1"/>
        <v>#VALUE!</v>
      </c>
      <c r="F23" s="109" t="e">
        <f t="shared" si="1"/>
        <v>#VALUE!</v>
      </c>
      <c r="G23" s="109" t="e">
        <f t="shared" si="1"/>
        <v>#VALUE!</v>
      </c>
      <c r="H23" s="109" t="e">
        <f t="shared" si="1"/>
        <v>#VALUE!</v>
      </c>
      <c r="I23" s="109" t="e">
        <f t="shared" ref="I23:V23" si="2">I22/(I21*$B$19)</f>
        <v>#VALUE!</v>
      </c>
      <c r="J23" s="109" t="e">
        <f t="shared" si="2"/>
        <v>#VALUE!</v>
      </c>
      <c r="K23" s="109" t="e">
        <f t="shared" si="2"/>
        <v>#VALUE!</v>
      </c>
      <c r="L23" s="109" t="e">
        <f t="shared" si="2"/>
        <v>#VALUE!</v>
      </c>
      <c r="M23" s="109" t="e">
        <f t="shared" si="2"/>
        <v>#VALUE!</v>
      </c>
      <c r="N23" s="109" t="e">
        <f t="shared" si="2"/>
        <v>#VALUE!</v>
      </c>
      <c r="O23" s="109" t="e">
        <f t="shared" si="2"/>
        <v>#VALUE!</v>
      </c>
      <c r="P23" s="109" t="e">
        <f t="shared" si="2"/>
        <v>#VALUE!</v>
      </c>
      <c r="Q23" s="109" t="e">
        <f t="shared" si="2"/>
        <v>#VALUE!</v>
      </c>
      <c r="R23" s="109" t="e">
        <f t="shared" si="2"/>
        <v>#VALUE!</v>
      </c>
      <c r="S23" s="109" t="e">
        <f t="shared" si="2"/>
        <v>#VALUE!</v>
      </c>
      <c r="T23" s="109" t="e">
        <f t="shared" si="2"/>
        <v>#VALUE!</v>
      </c>
      <c r="U23" s="109" t="e">
        <f t="shared" si="2"/>
        <v>#VALUE!</v>
      </c>
      <c r="V23" s="109" t="e">
        <f t="shared" si="2"/>
        <v>#VALUE!</v>
      </c>
      <c r="Y23" s="110"/>
      <c r="Z23" s="110"/>
      <c r="AA23" s="110"/>
    </row>
    <row r="24" spans="1:27" s="113" customFormat="1" ht="12.75" x14ac:dyDescent="0.2">
      <c r="B24" s="111"/>
      <c r="C24" s="98"/>
      <c r="D24" s="98"/>
      <c r="E24" s="98"/>
      <c r="F24" s="98"/>
      <c r="G24" s="98"/>
      <c r="H24" s="98"/>
      <c r="I24" s="98"/>
      <c r="J24" s="98"/>
      <c r="K24" s="98"/>
      <c r="L24" s="98"/>
      <c r="M24" s="98"/>
      <c r="N24" s="98"/>
      <c r="O24" s="98"/>
      <c r="P24" s="98"/>
      <c r="Q24" s="98"/>
      <c r="R24" s="98"/>
      <c r="S24" s="98"/>
      <c r="T24" s="98"/>
      <c r="U24" s="98"/>
      <c r="V24" s="98"/>
      <c r="W24" s="98"/>
      <c r="X24" s="98"/>
    </row>
    <row r="25" spans="1:27" s="113" customFormat="1" ht="12.75" x14ac:dyDescent="0.2">
      <c r="B25" s="112"/>
    </row>
    <row r="26" spans="1:27" s="113" customFormat="1" ht="12.75" x14ac:dyDescent="0.2">
      <c r="B26" s="112"/>
    </row>
    <row r="27" spans="1:27" s="113" customFormat="1" ht="12.75" x14ac:dyDescent="0.2"/>
    <row r="28" spans="1:27" s="113" customFormat="1" ht="12.75" x14ac:dyDescent="0.2">
      <c r="B28" s="112" t="s">
        <v>16</v>
      </c>
      <c r="G28" s="120" t="s">
        <v>105</v>
      </c>
      <c r="H28" s="120" t="s">
        <v>106</v>
      </c>
    </row>
    <row r="29" spans="1:27" s="113" customFormat="1" ht="12.75" x14ac:dyDescent="0.2">
      <c r="D29" s="113" t="s">
        <v>17</v>
      </c>
      <c r="E29" s="119" t="e">
        <f>H29/(G29*$B$19)</f>
        <v>#DIV/0!</v>
      </c>
      <c r="F29" s="121" t="s">
        <v>3</v>
      </c>
      <c r="G29" s="120">
        <f>SUMIF($C$16:$V$16,$F29,$C$21:$V$21)</f>
        <v>6</v>
      </c>
      <c r="H29" s="120">
        <f>SUMIF($C$16:$V$16,$F29,$C$22:$V$22)</f>
        <v>0</v>
      </c>
    </row>
    <row r="30" spans="1:27" s="113" customFormat="1" ht="12.75" x14ac:dyDescent="0.2">
      <c r="D30" s="113" t="s">
        <v>18</v>
      </c>
      <c r="E30" s="119" t="e">
        <f>H30/(G30*$B$19)</f>
        <v>#DIV/0!</v>
      </c>
      <c r="F30" s="121" t="s">
        <v>4</v>
      </c>
      <c r="G30" s="120">
        <f>SUMIF($C$16:$V$16,$F30,$C$21:$V$21)</f>
        <v>16</v>
      </c>
      <c r="H30" s="120">
        <f>SUMIF($C$16:$V$16,$F30,$C$22:$V$22)</f>
        <v>0</v>
      </c>
    </row>
    <row r="31" spans="1:27" s="113" customFormat="1" ht="12.75" x14ac:dyDescent="0.2">
      <c r="D31" s="113" t="s">
        <v>19</v>
      </c>
      <c r="E31" s="119" t="e">
        <f>H31/(G31*$B$19)</f>
        <v>#DIV/0!</v>
      </c>
      <c r="F31" s="121" t="s">
        <v>5</v>
      </c>
      <c r="G31" s="120">
        <f>SUMIF($C$16:$V$16,$F31,$C$21:$V$21)</f>
        <v>3</v>
      </c>
      <c r="H31" s="120">
        <f>SUMIF($C$16:$V$16,$F31,$C$22:$V$22)</f>
        <v>0</v>
      </c>
    </row>
    <row r="32" spans="1:27" s="113" customFormat="1" ht="12.75" x14ac:dyDescent="0.2">
      <c r="E32" s="119"/>
    </row>
    <row r="33" spans="2:13" s="113" customFormat="1" ht="12.75" x14ac:dyDescent="0.2">
      <c r="B33" s="112" t="s">
        <v>20</v>
      </c>
      <c r="G33" s="120" t="s">
        <v>107</v>
      </c>
      <c r="H33" s="120" t="s">
        <v>106</v>
      </c>
    </row>
    <row r="34" spans="2:13" s="113" customFormat="1" ht="12.75" x14ac:dyDescent="0.2">
      <c r="D34" s="121" t="s">
        <v>80</v>
      </c>
      <c r="E34" s="119" t="e">
        <f>H34/(G34*$B$19)</f>
        <v>#DIV/0!</v>
      </c>
      <c r="G34" s="120">
        <f>SUM(C21:H21)</f>
        <v>9</v>
      </c>
      <c r="H34" s="180">
        <f>SUM(C22:H22)</f>
        <v>0</v>
      </c>
      <c r="M34" s="114"/>
    </row>
    <row r="35" spans="2:13" s="113" customFormat="1" ht="12.75" x14ac:dyDescent="0.2">
      <c r="D35" s="121" t="s">
        <v>166</v>
      </c>
      <c r="E35" s="119" t="e">
        <f>H35/(G35*$B$19)</f>
        <v>#DIV/0!</v>
      </c>
      <c r="G35" s="113">
        <f>SUM(I21:M21)</f>
        <v>7</v>
      </c>
      <c r="H35" s="181">
        <f>SUM(I22:M22)</f>
        <v>0</v>
      </c>
      <c r="M35" s="114"/>
    </row>
    <row r="36" spans="2:13" s="113" customFormat="1" ht="12.75" x14ac:dyDescent="0.2">
      <c r="D36" s="121" t="s">
        <v>113</v>
      </c>
      <c r="E36" s="119" t="e">
        <f>H36/(G36*$B$19)</f>
        <v>#DIV/0!</v>
      </c>
      <c r="G36" s="113">
        <f>SUM(N21:V21)</f>
        <v>9</v>
      </c>
      <c r="H36" s="181">
        <f>SUM(N22:V22)</f>
        <v>0</v>
      </c>
      <c r="M36" s="115"/>
    </row>
  </sheetData>
  <mergeCells count="9">
    <mergeCell ref="C17:H17"/>
    <mergeCell ref="I17:M17"/>
    <mergeCell ref="N17:V17"/>
    <mergeCell ref="V3:W3"/>
    <mergeCell ref="V4:W4"/>
    <mergeCell ref="V5:W5"/>
    <mergeCell ref="C15:H15"/>
    <mergeCell ref="I15:M15"/>
    <mergeCell ref="N15:V15"/>
  </mergeCells>
  <conditionalFormatting sqref="C24:X24">
    <cfRule type="cellIs" dxfId="11" priority="10" operator="equal">
      <formula>"III"</formula>
    </cfRule>
    <cfRule type="cellIs" dxfId="10" priority="11" operator="equal">
      <formula>"II"</formula>
    </cfRule>
    <cfRule type="cellIs" dxfId="9" priority="12" operator="equal">
      <formula>"I"</formula>
    </cfRule>
  </conditionalFormatting>
  <conditionalFormatting sqref="C16:V16">
    <cfRule type="cellIs" dxfId="8" priority="1" operator="equal">
      <formula>"III"</formula>
    </cfRule>
    <cfRule type="cellIs" dxfId="7" priority="2" operator="equal">
      <formula>"II"</formula>
    </cfRule>
    <cfRule type="cellIs" dxfId="6" priority="3" operator="equal">
      <formula>"I"</formula>
    </cfRule>
  </conditionalFormatting>
  <pageMargins left="0.7" right="0.7" top="0.78740157499999996" bottom="0.78740157499999996"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6"/>
  <sheetViews>
    <sheetView zoomScaleNormal="100" workbookViewId="0">
      <selection activeCell="O34" sqref="O34"/>
    </sheetView>
  </sheetViews>
  <sheetFormatPr baseColWidth="10" defaultRowHeight="15" x14ac:dyDescent="0.25"/>
  <cols>
    <col min="1" max="1" width="5.28515625" customWidth="1"/>
    <col min="2" max="2" width="25.5703125" customWidth="1"/>
    <col min="3" max="24" width="6.7109375" customWidth="1"/>
    <col min="25" max="30" width="6.42578125" customWidth="1"/>
  </cols>
  <sheetData>
    <row r="1" spans="1:24" ht="15.75" thickTop="1" x14ac:dyDescent="0.25">
      <c r="D1" s="215"/>
      <c r="E1" s="216"/>
      <c r="F1" s="216"/>
      <c r="G1" s="217"/>
    </row>
    <row r="2" spans="1:24" x14ac:dyDescent="0.25">
      <c r="D2" s="218"/>
      <c r="E2" s="116" t="s">
        <v>53</v>
      </c>
      <c r="F2" s="116"/>
      <c r="G2" s="219"/>
      <c r="J2" s="220" t="s">
        <v>158</v>
      </c>
      <c r="K2" s="220"/>
      <c r="V2" s="221" t="s">
        <v>159</v>
      </c>
      <c r="W2" s="221"/>
    </row>
    <row r="3" spans="1:24" x14ac:dyDescent="0.25">
      <c r="D3" s="218"/>
      <c r="E3" s="116"/>
      <c r="F3" s="116"/>
      <c r="G3" s="219"/>
      <c r="K3" s="222" t="s">
        <v>150</v>
      </c>
      <c r="M3" s="183"/>
      <c r="O3" s="223">
        <v>1</v>
      </c>
      <c r="P3" s="223">
        <v>2</v>
      </c>
      <c r="Q3" s="223">
        <v>3</v>
      </c>
      <c r="R3" s="223">
        <v>4</v>
      </c>
      <c r="S3" s="223">
        <v>5</v>
      </c>
      <c r="T3" s="223">
        <v>6</v>
      </c>
      <c r="U3" s="224" t="s">
        <v>160</v>
      </c>
      <c r="V3" s="408" t="e">
        <f>IF(U5=0,"",(O3*O$5+P3*P$5+Q3*Q$5+R3*R$5+S3*S$5+T3*T$5)/U5)</f>
        <v>#VALUE!</v>
      </c>
      <c r="W3" s="408"/>
    </row>
    <row r="4" spans="1:24" x14ac:dyDescent="0.25">
      <c r="D4" s="218"/>
      <c r="E4" s="116" t="s">
        <v>54</v>
      </c>
      <c r="F4" s="116" t="s">
        <v>11</v>
      </c>
      <c r="G4" s="219"/>
      <c r="K4" s="225"/>
      <c r="M4" s="183"/>
      <c r="N4" s="225" t="s">
        <v>161</v>
      </c>
      <c r="O4" s="223">
        <f>IF(Datensammler!C10="",0,Datensammler!C10)</f>
        <v>0</v>
      </c>
      <c r="P4" s="223">
        <f>IF(Datensammler!C11="",0,Datensammler!C11)</f>
        <v>0</v>
      </c>
      <c r="Q4" s="223">
        <f>IF(Datensammler!C12="",0,Datensammler!C12)</f>
        <v>0</v>
      </c>
      <c r="R4" s="223">
        <f>IF(Datensammler!C13="",0,Datensammler!C13)</f>
        <v>0</v>
      </c>
      <c r="S4" s="223">
        <f>IF(Datensammler!C14="",0,Datensammler!C14)</f>
        <v>0</v>
      </c>
      <c r="T4" s="223">
        <f>IF(Datensammler!C15="",0,Datensammler!C15)</f>
        <v>0</v>
      </c>
      <c r="U4" s="223" t="str">
        <f>B19</f>
        <v/>
      </c>
      <c r="V4" s="409" t="e">
        <f>IF(U4=0,"",(O4*$O$3+P4*$P$3+Q4*$Q$3+R4*$R$3+S4*$S$3+T4*$T$3)/U4)</f>
        <v>#VALUE!</v>
      </c>
      <c r="W4" s="410"/>
    </row>
    <row r="5" spans="1:24" x14ac:dyDescent="0.25">
      <c r="D5" s="218"/>
      <c r="E5" s="116">
        <v>0</v>
      </c>
      <c r="F5" s="116">
        <v>6</v>
      </c>
      <c r="G5" s="219"/>
      <c r="K5" s="225"/>
      <c r="M5" s="183"/>
      <c r="N5" s="225" t="s">
        <v>162</v>
      </c>
      <c r="O5" s="223">
        <f>IF(Datensammler!C19="",0,Datensammler!C19)</f>
        <v>0</v>
      </c>
      <c r="P5" s="223">
        <f>IF(Datensammler!C20="",0,Datensammler!C20)</f>
        <v>0</v>
      </c>
      <c r="Q5" s="223">
        <f>IF(Datensammler!C21="",0,Datensammler!C21)</f>
        <v>0</v>
      </c>
      <c r="R5" s="223">
        <f>IF(Datensammler!C22="",0,Datensammler!C22)</f>
        <v>0</v>
      </c>
      <c r="S5" s="223">
        <f>IF(Datensammler!C23="",0,Datensammler!C23)</f>
        <v>0</v>
      </c>
      <c r="T5" s="223">
        <f>IF(Datensammler!C24="",0,Datensammler!C24)</f>
        <v>0</v>
      </c>
      <c r="U5" s="223" t="str">
        <f>B19</f>
        <v/>
      </c>
      <c r="V5" s="409" t="e">
        <f>IF(U5=0,"",(O5*$O$3+P5*$P$3+Q5*$Q$3+R5*$R$3+S5*$S$3+T5*$T$3)/U5)</f>
        <v>#VALUE!</v>
      </c>
      <c r="W5" s="410"/>
    </row>
    <row r="6" spans="1:24" x14ac:dyDescent="0.25">
      <c r="D6" s="218"/>
      <c r="E6" s="116">
        <v>5</v>
      </c>
      <c r="F6" s="116">
        <v>5</v>
      </c>
      <c r="G6" s="219"/>
      <c r="K6" s="225"/>
      <c r="M6" s="183"/>
    </row>
    <row r="7" spans="1:24" x14ac:dyDescent="0.25">
      <c r="D7" s="218"/>
      <c r="E7" s="116">
        <v>10</v>
      </c>
      <c r="F7" s="116">
        <v>4</v>
      </c>
      <c r="G7" s="219"/>
      <c r="K7" s="222" t="s">
        <v>152</v>
      </c>
      <c r="M7" s="183"/>
      <c r="O7" s="223">
        <v>1</v>
      </c>
      <c r="P7" s="223">
        <v>2</v>
      </c>
      <c r="Q7" s="223">
        <v>3</v>
      </c>
      <c r="R7" s="223">
        <v>4</v>
      </c>
      <c r="S7" s="223">
        <v>5</v>
      </c>
      <c r="T7" s="223">
        <v>6</v>
      </c>
    </row>
    <row r="8" spans="1:24" x14ac:dyDescent="0.25">
      <c r="D8" s="218"/>
      <c r="E8" s="116">
        <v>15</v>
      </c>
      <c r="F8" s="116">
        <v>3</v>
      </c>
      <c r="G8" s="219"/>
      <c r="N8" s="225" t="s">
        <v>161</v>
      </c>
      <c r="O8" s="226" t="str">
        <f>IF(O4=0,"—",O4/$U4)</f>
        <v>—</v>
      </c>
      <c r="P8" s="226" t="str">
        <f t="shared" ref="P8:T9" si="0">IF(P4=0,"—",P4/$U4)</f>
        <v>—</v>
      </c>
      <c r="Q8" s="226" t="str">
        <f t="shared" si="0"/>
        <v>—</v>
      </c>
      <c r="R8" s="226" t="str">
        <f t="shared" si="0"/>
        <v>—</v>
      </c>
      <c r="S8" s="226" t="str">
        <f t="shared" si="0"/>
        <v>—</v>
      </c>
      <c r="T8" s="226" t="str">
        <f t="shared" si="0"/>
        <v>—</v>
      </c>
    </row>
    <row r="9" spans="1:24" x14ac:dyDescent="0.25">
      <c r="D9" s="218"/>
      <c r="E9" s="116">
        <v>19</v>
      </c>
      <c r="F9" s="116">
        <v>2</v>
      </c>
      <c r="G9" s="219"/>
      <c r="N9" s="225" t="s">
        <v>162</v>
      </c>
      <c r="O9" s="226" t="str">
        <f>IF(O5=0,"—",O5/$U5)</f>
        <v>—</v>
      </c>
      <c r="P9" s="226" t="str">
        <f t="shared" si="0"/>
        <v>—</v>
      </c>
      <c r="Q9" s="226" t="str">
        <f t="shared" si="0"/>
        <v>—</v>
      </c>
      <c r="R9" s="226" t="str">
        <f t="shared" si="0"/>
        <v>—</v>
      </c>
      <c r="S9" s="226" t="str">
        <f t="shared" si="0"/>
        <v>—</v>
      </c>
      <c r="T9" s="226" t="str">
        <f t="shared" si="0"/>
        <v>—</v>
      </c>
    </row>
    <row r="10" spans="1:24" x14ac:dyDescent="0.25">
      <c r="D10" s="218"/>
      <c r="E10" s="116">
        <v>24</v>
      </c>
      <c r="F10" s="116">
        <v>1</v>
      </c>
      <c r="G10" s="219"/>
    </row>
    <row r="11" spans="1:24" ht="15.75" thickBot="1" x14ac:dyDescent="0.3">
      <c r="D11" s="227"/>
      <c r="E11" s="228"/>
      <c r="F11" s="228"/>
      <c r="G11" s="229"/>
    </row>
    <row r="12" spans="1:24" ht="32.25" thickTop="1" x14ac:dyDescent="0.5">
      <c r="J12" s="234" t="s">
        <v>212</v>
      </c>
    </row>
    <row r="13" spans="1:24" s="113" customFormat="1" ht="12.75" x14ac:dyDescent="0.2">
      <c r="B13" s="112" t="s">
        <v>60</v>
      </c>
      <c r="D13" s="116"/>
      <c r="E13" s="116"/>
      <c r="F13" s="116"/>
      <c r="G13" s="116"/>
    </row>
    <row r="14" spans="1:24" s="113" customFormat="1" ht="12.75" x14ac:dyDescent="0.2">
      <c r="A14" s="113">
        <v>1</v>
      </c>
      <c r="C14" s="168" t="s">
        <v>115</v>
      </c>
      <c r="D14" s="168" t="s">
        <v>116</v>
      </c>
      <c r="E14" s="168" t="s">
        <v>117</v>
      </c>
      <c r="F14" s="168" t="s">
        <v>118</v>
      </c>
      <c r="G14" s="168" t="s">
        <v>119</v>
      </c>
      <c r="H14" s="168" t="s">
        <v>120</v>
      </c>
      <c r="I14" s="168" t="s">
        <v>121</v>
      </c>
      <c r="J14" s="168" t="s">
        <v>122</v>
      </c>
      <c r="K14" s="168" t="s">
        <v>123</v>
      </c>
      <c r="L14" s="168" t="s">
        <v>69</v>
      </c>
      <c r="M14" s="168" t="s">
        <v>70</v>
      </c>
      <c r="N14" s="168" t="s">
        <v>71</v>
      </c>
      <c r="O14" s="168" t="s">
        <v>72</v>
      </c>
      <c r="P14" s="168" t="s">
        <v>73</v>
      </c>
      <c r="Q14" s="168" t="s">
        <v>74</v>
      </c>
      <c r="R14" s="168" t="s">
        <v>75</v>
      </c>
      <c r="S14" s="168" t="s">
        <v>76</v>
      </c>
      <c r="T14" s="168" t="s">
        <v>77</v>
      </c>
      <c r="U14" s="168" t="s">
        <v>78</v>
      </c>
      <c r="V14" s="168" t="s">
        <v>79</v>
      </c>
      <c r="W14" s="168"/>
      <c r="X14" s="168"/>
    </row>
    <row r="15" spans="1:24" s="113" customFormat="1" ht="12.75" x14ac:dyDescent="0.2">
      <c r="A15" s="113">
        <v>2</v>
      </c>
      <c r="C15" s="317" t="s">
        <v>80</v>
      </c>
      <c r="D15" s="318"/>
      <c r="E15" s="318"/>
      <c r="F15" s="318"/>
      <c r="G15" s="318"/>
      <c r="H15" s="404"/>
      <c r="I15" s="405" t="s">
        <v>166</v>
      </c>
      <c r="J15" s="311"/>
      <c r="K15" s="311"/>
      <c r="L15" s="311"/>
      <c r="M15" s="406"/>
      <c r="N15" s="407" t="s">
        <v>113</v>
      </c>
      <c r="O15" s="313"/>
      <c r="P15" s="313"/>
      <c r="Q15" s="313"/>
      <c r="R15" s="313"/>
      <c r="S15" s="313"/>
      <c r="T15" s="313"/>
      <c r="U15" s="313"/>
      <c r="V15" s="314"/>
    </row>
    <row r="16" spans="1:24" s="113" customFormat="1" ht="12.75" x14ac:dyDescent="0.2">
      <c r="A16" s="113">
        <v>3</v>
      </c>
      <c r="B16" s="108" t="s">
        <v>2</v>
      </c>
      <c r="C16" s="246" t="s">
        <v>3</v>
      </c>
      <c r="D16" s="84" t="s">
        <v>3</v>
      </c>
      <c r="E16" s="84" t="s">
        <v>4</v>
      </c>
      <c r="F16" s="84" t="s">
        <v>4</v>
      </c>
      <c r="G16" s="84" t="s">
        <v>4</v>
      </c>
      <c r="H16" s="260" t="s">
        <v>5</v>
      </c>
      <c r="I16" s="292" t="s">
        <v>3</v>
      </c>
      <c r="J16" s="84" t="s">
        <v>4</v>
      </c>
      <c r="K16" s="84" t="s">
        <v>4</v>
      </c>
      <c r="L16" s="248" t="s">
        <v>4</v>
      </c>
      <c r="M16" s="260" t="s">
        <v>4</v>
      </c>
      <c r="N16" s="247" t="s">
        <v>4</v>
      </c>
      <c r="O16" s="84" t="s">
        <v>4</v>
      </c>
      <c r="P16" s="84" t="s">
        <v>4</v>
      </c>
      <c r="Q16" s="248" t="s">
        <v>5</v>
      </c>
      <c r="R16" s="84" t="s">
        <v>5</v>
      </c>
      <c r="S16" s="84" t="s">
        <v>4</v>
      </c>
      <c r="T16" s="248" t="s">
        <v>4</v>
      </c>
      <c r="U16" s="84" t="s">
        <v>4</v>
      </c>
      <c r="V16" s="83" t="s">
        <v>4</v>
      </c>
    </row>
    <row r="17" spans="1:27" s="113" customFormat="1" ht="12.75" x14ac:dyDescent="0.2">
      <c r="A17" s="113">
        <v>4</v>
      </c>
      <c r="B17" s="108"/>
      <c r="C17" s="317" t="s">
        <v>80</v>
      </c>
      <c r="D17" s="318"/>
      <c r="E17" s="318"/>
      <c r="F17" s="318"/>
      <c r="G17" s="318"/>
      <c r="H17" s="404"/>
      <c r="I17" s="405" t="s">
        <v>166</v>
      </c>
      <c r="J17" s="311"/>
      <c r="K17" s="311"/>
      <c r="L17" s="311"/>
      <c r="M17" s="406"/>
      <c r="N17" s="407" t="s">
        <v>113</v>
      </c>
      <c r="O17" s="313"/>
      <c r="P17" s="313"/>
      <c r="Q17" s="313"/>
      <c r="R17" s="313"/>
      <c r="S17" s="313"/>
      <c r="T17" s="313"/>
      <c r="U17" s="313"/>
      <c r="V17" s="314"/>
    </row>
    <row r="18" spans="1:27" s="118" customFormat="1" ht="12.75" x14ac:dyDescent="0.2">
      <c r="A18" s="113">
        <v>5</v>
      </c>
      <c r="B18" s="101" t="s">
        <v>1</v>
      </c>
      <c r="C18" s="272">
        <v>1</v>
      </c>
      <c r="D18" s="40">
        <v>2</v>
      </c>
      <c r="E18" s="40">
        <v>3</v>
      </c>
      <c r="F18" s="40">
        <v>4</v>
      </c>
      <c r="G18" s="40">
        <v>5</v>
      </c>
      <c r="H18" s="261">
        <v>6</v>
      </c>
      <c r="I18" s="293">
        <v>1</v>
      </c>
      <c r="J18" s="40">
        <v>2</v>
      </c>
      <c r="K18" s="40">
        <v>3</v>
      </c>
      <c r="L18" s="305">
        <v>4</v>
      </c>
      <c r="M18" s="306">
        <v>4</v>
      </c>
      <c r="N18" s="282" t="s">
        <v>177</v>
      </c>
      <c r="O18" s="40" t="s">
        <v>179</v>
      </c>
      <c r="P18" s="40" t="s">
        <v>181</v>
      </c>
      <c r="Q18" s="249" t="s">
        <v>183</v>
      </c>
      <c r="R18" s="40" t="s">
        <v>185</v>
      </c>
      <c r="S18" s="40" t="s">
        <v>187</v>
      </c>
      <c r="T18" s="249" t="s">
        <v>188</v>
      </c>
      <c r="U18" s="40" t="s">
        <v>173</v>
      </c>
      <c r="V18" s="41" t="s">
        <v>175</v>
      </c>
      <c r="Y18" s="117"/>
      <c r="Z18" s="117"/>
      <c r="AA18" s="117"/>
    </row>
    <row r="19" spans="1:27" s="118" customFormat="1" ht="59.25" customHeight="1" x14ac:dyDescent="0.2">
      <c r="A19" s="113">
        <v>6</v>
      </c>
      <c r="B19" s="102" t="str">
        <f>Datensammler!C7</f>
        <v/>
      </c>
      <c r="C19" s="173" t="s">
        <v>194</v>
      </c>
      <c r="D19" s="173" t="s">
        <v>193</v>
      </c>
      <c r="E19" s="179" t="s">
        <v>209</v>
      </c>
      <c r="F19" s="175" t="s">
        <v>195</v>
      </c>
      <c r="G19" s="173" t="s">
        <v>196</v>
      </c>
      <c r="H19" s="173" t="s">
        <v>210</v>
      </c>
      <c r="I19" s="174" t="s">
        <v>171</v>
      </c>
      <c r="J19" s="173" t="s">
        <v>197</v>
      </c>
      <c r="K19" s="233" t="s">
        <v>198</v>
      </c>
      <c r="L19" s="233" t="s">
        <v>199</v>
      </c>
      <c r="M19" s="233" t="s">
        <v>200</v>
      </c>
      <c r="N19" s="173" t="s">
        <v>201</v>
      </c>
      <c r="O19" s="176" t="s">
        <v>202</v>
      </c>
      <c r="P19" s="177" t="s">
        <v>203</v>
      </c>
      <c r="Q19" s="177" t="s">
        <v>204</v>
      </c>
      <c r="R19" s="178" t="s">
        <v>205</v>
      </c>
      <c r="S19" s="173" t="s">
        <v>206</v>
      </c>
      <c r="T19" s="179" t="s">
        <v>207</v>
      </c>
      <c r="U19" s="175" t="s">
        <v>208</v>
      </c>
      <c r="V19" s="173" t="s">
        <v>208</v>
      </c>
      <c r="Y19" s="117"/>
      <c r="Z19" s="117"/>
      <c r="AA19" s="117"/>
    </row>
    <row r="20" spans="1:27" s="118" customFormat="1" ht="15" customHeight="1" x14ac:dyDescent="0.2">
      <c r="A20" s="113">
        <v>7</v>
      </c>
      <c r="B20" s="101"/>
      <c r="C20" s="31"/>
      <c r="D20" s="31"/>
      <c r="E20" s="39"/>
      <c r="F20" s="41"/>
      <c r="G20" s="31"/>
      <c r="H20" s="31"/>
      <c r="I20" s="31"/>
      <c r="J20" s="31"/>
      <c r="K20" s="40"/>
      <c r="L20" s="40"/>
      <c r="M20" s="40"/>
      <c r="N20" s="31"/>
      <c r="O20" s="39"/>
      <c r="P20" s="40"/>
      <c r="Q20" s="40"/>
      <c r="R20" s="41"/>
      <c r="S20" s="31"/>
      <c r="T20" s="39"/>
      <c r="U20" s="41"/>
      <c r="V20" s="31"/>
      <c r="Y20" s="117"/>
      <c r="Z20" s="117"/>
      <c r="AA20" s="117"/>
    </row>
    <row r="21" spans="1:27" s="118" customFormat="1" ht="15" customHeight="1" x14ac:dyDescent="0.2">
      <c r="A21" s="113">
        <v>8</v>
      </c>
      <c r="B21" s="103" t="s">
        <v>14</v>
      </c>
      <c r="C21" s="104">
        <v>4</v>
      </c>
      <c r="D21" s="104">
        <v>1</v>
      </c>
      <c r="E21" s="104">
        <v>1</v>
      </c>
      <c r="F21" s="104">
        <v>1</v>
      </c>
      <c r="G21" s="104">
        <v>1</v>
      </c>
      <c r="H21" s="104">
        <v>1</v>
      </c>
      <c r="I21" s="104">
        <v>1</v>
      </c>
      <c r="J21" s="104">
        <v>1</v>
      </c>
      <c r="K21" s="104">
        <v>3</v>
      </c>
      <c r="L21" s="104">
        <v>1</v>
      </c>
      <c r="M21" s="104">
        <v>1</v>
      </c>
      <c r="N21" s="104">
        <v>1</v>
      </c>
      <c r="O21" s="104">
        <v>1</v>
      </c>
      <c r="P21" s="104">
        <v>1</v>
      </c>
      <c r="Q21" s="104">
        <v>1</v>
      </c>
      <c r="R21" s="104">
        <v>1</v>
      </c>
      <c r="S21" s="104">
        <v>1</v>
      </c>
      <c r="T21" s="104">
        <v>1</v>
      </c>
      <c r="U21" s="104">
        <v>1</v>
      </c>
      <c r="V21" s="104">
        <v>1</v>
      </c>
      <c r="Y21" s="105"/>
      <c r="Z21" s="105"/>
      <c r="AA21" s="105"/>
    </row>
    <row r="22" spans="1:27" s="118" customFormat="1" ht="12.75" x14ac:dyDescent="0.2">
      <c r="A22" s="113">
        <v>9</v>
      </c>
      <c r="B22" s="106" t="s">
        <v>9</v>
      </c>
      <c r="C22" s="107" t="str">
        <f>Datensammler!C28</f>
        <v/>
      </c>
      <c r="D22" s="107" t="str">
        <f>Datensammler!C29</f>
        <v/>
      </c>
      <c r="E22" s="107" t="str">
        <f>Datensammler!C30</f>
        <v/>
      </c>
      <c r="F22" s="107" t="str">
        <f>Datensammler!C31</f>
        <v/>
      </c>
      <c r="G22" s="107" t="str">
        <f>Datensammler!C32</f>
        <v/>
      </c>
      <c r="H22" s="107" t="str">
        <f>Datensammler!C33</f>
        <v/>
      </c>
      <c r="I22" s="107" t="str">
        <f>Datensammler!C35</f>
        <v/>
      </c>
      <c r="J22" s="107" t="str">
        <f>Datensammler!C36</f>
        <v/>
      </c>
      <c r="K22" s="107" t="str">
        <f>Datensammler!C37</f>
        <v/>
      </c>
      <c r="L22" s="107" t="str">
        <f>Datensammler!C38</f>
        <v/>
      </c>
      <c r="M22" s="107" t="str">
        <f>Datensammler!C39</f>
        <v/>
      </c>
      <c r="N22" s="107" t="str">
        <f>Datensammler!C40</f>
        <v/>
      </c>
      <c r="O22" s="107" t="str">
        <f>Datensammler!C41</f>
        <v/>
      </c>
      <c r="P22" s="107" t="str">
        <f>Datensammler!C42</f>
        <v/>
      </c>
      <c r="Q22" s="107" t="str">
        <f>Datensammler!C43</f>
        <v/>
      </c>
      <c r="R22" s="107" t="str">
        <f>Datensammler!C44</f>
        <v/>
      </c>
      <c r="S22" s="107" t="str">
        <f>Datensammler!C45</f>
        <v/>
      </c>
      <c r="T22" s="107" t="str">
        <f>Datensammler!C46</f>
        <v/>
      </c>
      <c r="U22" s="107" t="str">
        <f>Datensammler!C47</f>
        <v/>
      </c>
      <c r="V22" s="107" t="str">
        <f>Datensammler!C48</f>
        <v/>
      </c>
      <c r="Y22" s="105"/>
      <c r="Z22" s="105"/>
      <c r="AA22" s="105"/>
    </row>
    <row r="23" spans="1:27" s="118" customFormat="1" ht="12.75" x14ac:dyDescent="0.2">
      <c r="A23" s="113">
        <v>10</v>
      </c>
      <c r="B23" s="108" t="s">
        <v>15</v>
      </c>
      <c r="C23" s="109" t="e">
        <f t="shared" ref="C23:V23" si="1">C22/(C21*$B$19)</f>
        <v>#VALUE!</v>
      </c>
      <c r="D23" s="109" t="e">
        <f t="shared" si="1"/>
        <v>#VALUE!</v>
      </c>
      <c r="E23" s="109" t="e">
        <f t="shared" si="1"/>
        <v>#VALUE!</v>
      </c>
      <c r="F23" s="109" t="e">
        <f t="shared" si="1"/>
        <v>#VALUE!</v>
      </c>
      <c r="G23" s="109" t="e">
        <f t="shared" si="1"/>
        <v>#VALUE!</v>
      </c>
      <c r="H23" s="109" t="e">
        <f t="shared" si="1"/>
        <v>#VALUE!</v>
      </c>
      <c r="I23" s="109" t="e">
        <f t="shared" si="1"/>
        <v>#VALUE!</v>
      </c>
      <c r="J23" s="109" t="e">
        <f t="shared" si="1"/>
        <v>#VALUE!</v>
      </c>
      <c r="K23" s="109" t="e">
        <f t="shared" si="1"/>
        <v>#VALUE!</v>
      </c>
      <c r="L23" s="109" t="e">
        <f t="shared" si="1"/>
        <v>#VALUE!</v>
      </c>
      <c r="M23" s="109" t="e">
        <f t="shared" si="1"/>
        <v>#VALUE!</v>
      </c>
      <c r="N23" s="109" t="e">
        <f t="shared" si="1"/>
        <v>#VALUE!</v>
      </c>
      <c r="O23" s="109" t="e">
        <f t="shared" si="1"/>
        <v>#VALUE!</v>
      </c>
      <c r="P23" s="109" t="e">
        <f t="shared" si="1"/>
        <v>#VALUE!</v>
      </c>
      <c r="Q23" s="109" t="e">
        <f t="shared" si="1"/>
        <v>#VALUE!</v>
      </c>
      <c r="R23" s="109" t="e">
        <f t="shared" si="1"/>
        <v>#VALUE!</v>
      </c>
      <c r="S23" s="109" t="e">
        <f t="shared" si="1"/>
        <v>#VALUE!</v>
      </c>
      <c r="T23" s="109" t="e">
        <f t="shared" si="1"/>
        <v>#VALUE!</v>
      </c>
      <c r="U23" s="109" t="e">
        <f t="shared" si="1"/>
        <v>#VALUE!</v>
      </c>
      <c r="V23" s="109" t="e">
        <f t="shared" si="1"/>
        <v>#VALUE!</v>
      </c>
      <c r="Y23" s="110"/>
      <c r="Z23" s="110"/>
      <c r="AA23" s="110"/>
    </row>
    <row r="24" spans="1:27" s="113" customFormat="1" ht="12.75" x14ac:dyDescent="0.2">
      <c r="B24" s="111"/>
      <c r="C24" s="303"/>
      <c r="D24" s="303"/>
      <c r="E24" s="303"/>
      <c r="F24" s="303"/>
      <c r="G24" s="303"/>
      <c r="H24" s="303"/>
      <c r="I24" s="303"/>
      <c r="J24" s="303"/>
      <c r="K24" s="303"/>
      <c r="L24" s="303"/>
      <c r="M24" s="303"/>
      <c r="N24" s="303"/>
      <c r="O24" s="303"/>
      <c r="P24" s="303"/>
      <c r="Q24" s="303"/>
      <c r="R24" s="303"/>
      <c r="S24" s="303"/>
      <c r="T24" s="303"/>
      <c r="U24" s="303"/>
      <c r="V24" s="303"/>
      <c r="W24" s="303"/>
      <c r="X24" s="303"/>
    </row>
    <row r="25" spans="1:27" s="113" customFormat="1" ht="12.75" x14ac:dyDescent="0.2">
      <c r="B25" s="112"/>
    </row>
    <row r="26" spans="1:27" s="113" customFormat="1" ht="12.75" x14ac:dyDescent="0.2">
      <c r="B26" s="112"/>
    </row>
    <row r="27" spans="1:27" s="113" customFormat="1" ht="12.75" x14ac:dyDescent="0.2"/>
    <row r="28" spans="1:27" s="113" customFormat="1" ht="12.75" x14ac:dyDescent="0.2">
      <c r="B28" s="112" t="s">
        <v>16</v>
      </c>
      <c r="G28" s="120" t="s">
        <v>105</v>
      </c>
      <c r="H28" s="120" t="s">
        <v>106</v>
      </c>
    </row>
    <row r="29" spans="1:27" s="113" customFormat="1" ht="12.75" x14ac:dyDescent="0.2">
      <c r="D29" s="113" t="s">
        <v>17</v>
      </c>
      <c r="E29" s="119" t="e">
        <f>H29/(G29*$B$19)</f>
        <v>#VALUE!</v>
      </c>
      <c r="F29" s="121" t="s">
        <v>3</v>
      </c>
      <c r="G29" s="120">
        <f>SUMIF($C$16:$V$16,$F29,$C$21:$V$21)</f>
        <v>6</v>
      </c>
      <c r="H29" s="120">
        <f>SUMIF($C$16:$V$16,$F29,$C$22:$V$22)</f>
        <v>0</v>
      </c>
    </row>
    <row r="30" spans="1:27" s="113" customFormat="1" ht="12.75" x14ac:dyDescent="0.2">
      <c r="D30" s="113" t="s">
        <v>18</v>
      </c>
      <c r="E30" s="119" t="e">
        <f>H30/(G30*$B$19)</f>
        <v>#VALUE!</v>
      </c>
      <c r="F30" s="121" t="s">
        <v>4</v>
      </c>
      <c r="G30" s="120">
        <f>SUMIF($C$16:$V$16,$F30,$C$21:$V$21)</f>
        <v>16</v>
      </c>
      <c r="H30" s="120">
        <f>SUMIF($C$16:$V$16,$F30,$C$22:$V$22)</f>
        <v>0</v>
      </c>
    </row>
    <row r="31" spans="1:27" s="113" customFormat="1" ht="12.75" x14ac:dyDescent="0.2">
      <c r="D31" s="113" t="s">
        <v>19</v>
      </c>
      <c r="E31" s="119" t="e">
        <f>H31/(G31*$B$19)</f>
        <v>#VALUE!</v>
      </c>
      <c r="F31" s="121" t="s">
        <v>5</v>
      </c>
      <c r="G31" s="120">
        <f>SUMIF($C$16:$V$16,$F31,$C$21:$V$21)</f>
        <v>3</v>
      </c>
      <c r="H31" s="120">
        <f>SUMIF($C$16:$V$16,$F31,$C$22:$V$22)</f>
        <v>0</v>
      </c>
    </row>
    <row r="32" spans="1:27" s="113" customFormat="1" ht="12.75" x14ac:dyDescent="0.2">
      <c r="E32" s="119"/>
    </row>
    <row r="33" spans="2:13" s="113" customFormat="1" ht="12.75" x14ac:dyDescent="0.2">
      <c r="B33" s="112" t="s">
        <v>20</v>
      </c>
      <c r="G33" s="120" t="s">
        <v>107</v>
      </c>
      <c r="H33" s="120" t="s">
        <v>106</v>
      </c>
    </row>
    <row r="34" spans="2:13" s="113" customFormat="1" ht="12.75" x14ac:dyDescent="0.2">
      <c r="D34" s="121" t="s">
        <v>80</v>
      </c>
      <c r="E34" s="119" t="e">
        <f>H34/(G34*$B$19)</f>
        <v>#VALUE!</v>
      </c>
      <c r="G34" s="120">
        <f>SUM(C21:H21)</f>
        <v>9</v>
      </c>
      <c r="H34" s="180">
        <f>SUM(C22:H22)</f>
        <v>0</v>
      </c>
      <c r="M34" s="114"/>
    </row>
    <row r="35" spans="2:13" s="113" customFormat="1" ht="12.75" x14ac:dyDescent="0.2">
      <c r="D35" s="121" t="s">
        <v>166</v>
      </c>
      <c r="E35" s="119" t="e">
        <f>H35/(G35*$B$19)</f>
        <v>#VALUE!</v>
      </c>
      <c r="G35" s="113">
        <f>SUM(I21:M21)</f>
        <v>7</v>
      </c>
      <c r="H35" s="181">
        <f>SUM(I22:M22)</f>
        <v>0</v>
      </c>
      <c r="M35" s="114"/>
    </row>
    <row r="36" spans="2:13" s="113" customFormat="1" ht="12.75" x14ac:dyDescent="0.2">
      <c r="D36" s="121" t="s">
        <v>113</v>
      </c>
      <c r="E36" s="119" t="e">
        <f>H36/(G36*$B$19)</f>
        <v>#VALUE!</v>
      </c>
      <c r="G36" s="113">
        <f>SUM(N21:V21)</f>
        <v>9</v>
      </c>
      <c r="H36" s="181">
        <f>SUM(N22:V22)</f>
        <v>0</v>
      </c>
      <c r="M36" s="115"/>
    </row>
  </sheetData>
  <mergeCells count="9">
    <mergeCell ref="C17:H17"/>
    <mergeCell ref="I17:M17"/>
    <mergeCell ref="N17:V17"/>
    <mergeCell ref="V3:W3"/>
    <mergeCell ref="V4:W4"/>
    <mergeCell ref="V5:W5"/>
    <mergeCell ref="C15:H15"/>
    <mergeCell ref="I15:M15"/>
    <mergeCell ref="N15:V15"/>
  </mergeCells>
  <conditionalFormatting sqref="C24:X24">
    <cfRule type="cellIs" dxfId="5" priority="4" operator="equal">
      <formula>"III"</formula>
    </cfRule>
    <cfRule type="cellIs" dxfId="4" priority="5" operator="equal">
      <formula>"II"</formula>
    </cfRule>
    <cfRule type="cellIs" dxfId="3" priority="6" operator="equal">
      <formula>"I"</formula>
    </cfRule>
  </conditionalFormatting>
  <conditionalFormatting sqref="C16:V16">
    <cfRule type="cellIs" dxfId="2" priority="1" operator="equal">
      <formula>"III"</formula>
    </cfRule>
    <cfRule type="cellIs" dxfId="1" priority="2" operator="equal">
      <formula>"II"</formula>
    </cfRule>
    <cfRule type="cellIs" dxfId="0" priority="3" operator="equal">
      <formula>"I"</formula>
    </cfRule>
  </conditionalFormatting>
  <pageMargins left="0.7" right="0.7" top="0.78740157499999996" bottom="0.78740157499999996"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5</vt:i4>
      </vt:variant>
    </vt:vector>
  </HeadingPairs>
  <TitlesOfParts>
    <vt:vector size="13" baseType="lpstr">
      <vt:lpstr>Klasse</vt:lpstr>
      <vt:lpstr>Auswertung Klasse</vt:lpstr>
      <vt:lpstr>Datensammler</vt:lpstr>
      <vt:lpstr>Meldedaten ohne Noten</vt:lpstr>
      <vt:lpstr>Auswertung Schule</vt:lpstr>
      <vt:lpstr>Anleitung</vt:lpstr>
      <vt:lpstr>K_Dat</vt:lpstr>
      <vt:lpstr>S_Dat</vt:lpstr>
      <vt:lpstr>Datensammler!Druckbereich</vt:lpstr>
      <vt:lpstr>Klasse!Druckbereich</vt:lpstr>
      <vt:lpstr>'Meldedaten ohne Noten'!Druckbereich</vt:lpstr>
      <vt:lpstr>Datensammler!Drucktitel</vt:lpstr>
      <vt:lpstr>'Meldedaten ohne Noten'!Drucktitel</vt:lpstr>
    </vt:vector>
  </TitlesOfParts>
  <Company>Landesinstitut für Schulqualität und Lehrerbildung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Schoebbel, Christiane</dc:creator>
  <cp:lastModifiedBy>Bouillon, Oliver</cp:lastModifiedBy>
  <cp:lastPrinted>2021-06-02T05:14:17Z</cp:lastPrinted>
  <dcterms:created xsi:type="dcterms:W3CDTF">2017-03-13T07:48:10Z</dcterms:created>
  <dcterms:modified xsi:type="dcterms:W3CDTF">2021-06-07T08:23:30Z</dcterms:modified>
</cp:coreProperties>
</file>