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8915" windowHeight="12015" activeTab="5"/>
  </bookViews>
  <sheets>
    <sheet name="Klasse" sheetId="1" r:id="rId1"/>
    <sheet name="Auswertung Klasse" sheetId="14" r:id="rId2"/>
    <sheet name="Datensammler" sheetId="8" r:id="rId3"/>
    <sheet name="Meldedaten ohne Noten" sheetId="4" state="hidden" r:id="rId4"/>
    <sheet name="Auswertung Schule" sheetId="17" r:id="rId5"/>
    <sheet name="Anleitung" sheetId="9" r:id="rId6"/>
    <sheet name="K_Dat" sheetId="16" state="hidden" r:id="rId7"/>
    <sheet name="S_Dat" sheetId="18" state="hidden" r:id="rId8"/>
  </sheets>
  <definedNames>
    <definedName name="_xlnm.Print_Area" localSheetId="2">Datensammler!$A$4:$C$56</definedName>
    <definedName name="_xlnm.Print_Area" localSheetId="0">Klasse!$A$4:$AA$46</definedName>
    <definedName name="_xlnm.Print_Area" localSheetId="3">'Meldedaten ohne Noten'!$A$4:$C$42</definedName>
    <definedName name="_xlnm.Print_Titles" localSheetId="2">Datensammler!$4:$5</definedName>
    <definedName name="_xlnm.Print_Titles" localSheetId="3">'Meldedaten ohne Noten'!$4:$5</definedName>
  </definedNames>
  <calcPr calcId="145621"/>
</workbook>
</file>

<file path=xl/calcChain.xml><?xml version="1.0" encoding="utf-8"?>
<calcChain xmlns="http://schemas.openxmlformats.org/spreadsheetml/2006/main">
  <c r="T4" i="18" l="1"/>
  <c r="G36" i="18"/>
  <c r="G35" i="18"/>
  <c r="G34" i="18"/>
  <c r="G31" i="18"/>
  <c r="G30" i="18"/>
  <c r="G29" i="18"/>
  <c r="I9" i="17"/>
  <c r="A2" i="17"/>
  <c r="J12" i="16"/>
  <c r="A2" i="14" s="1"/>
  <c r="T8" i="18" l="1"/>
  <c r="I11" i="17" s="1"/>
  <c r="G30" i="16"/>
  <c r="G31" i="16"/>
  <c r="G29" i="16"/>
  <c r="G36" i="16" l="1"/>
  <c r="G35" i="16"/>
  <c r="G34" i="16"/>
  <c r="AA15" i="1" l="1"/>
  <c r="AA16" i="1"/>
  <c r="AA17" i="1"/>
  <c r="AA18" i="1"/>
  <c r="AA19" i="1"/>
  <c r="AA12" i="1"/>
  <c r="AA13" i="1"/>
  <c r="AA14" i="1"/>
  <c r="AA20" i="1"/>
  <c r="AA21" i="1"/>
  <c r="AA22" i="1"/>
  <c r="AA23" i="1"/>
  <c r="AA24" i="1"/>
  <c r="AA25" i="1"/>
  <c r="AA26" i="1"/>
  <c r="AA27" i="1"/>
  <c r="AA28" i="1"/>
  <c r="AA29" i="1"/>
  <c r="AA30" i="1"/>
  <c r="AA31" i="1"/>
  <c r="AA32" i="1"/>
  <c r="AA33" i="1"/>
  <c r="AA34" i="1"/>
  <c r="AA35" i="1"/>
  <c r="AA36" i="1"/>
  <c r="AA37" i="1"/>
  <c r="AA38" i="1"/>
  <c r="AA39" i="1"/>
  <c r="Z11" i="1"/>
  <c r="AA11" i="1" s="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10" i="1"/>
  <c r="A7" i="1"/>
  <c r="S40" i="1" l="1"/>
  <c r="T40" i="1"/>
  <c r="U40" i="1"/>
  <c r="E46" i="8" l="1"/>
  <c r="T22" i="16" s="1"/>
  <c r="E45" i="8"/>
  <c r="S22" i="16" s="1"/>
  <c r="E44" i="8"/>
  <c r="E30" i="4"/>
  <c r="C30" i="4" s="1"/>
  <c r="E31" i="4"/>
  <c r="C31" i="4" s="1"/>
  <c r="E32" i="4"/>
  <c r="C32" i="4" s="1"/>
  <c r="C44" i="8" l="1"/>
  <c r="R22" i="18" s="1"/>
  <c r="R22" i="16"/>
  <c r="C46" i="8"/>
  <c r="T22" i="18" s="1"/>
  <c r="C45" i="8"/>
  <c r="S22" i="18" s="1"/>
  <c r="C51" i="8" l="1"/>
  <c r="C26" i="8"/>
  <c r="C25" i="8"/>
  <c r="C18" i="8"/>
  <c r="C17" i="8"/>
  <c r="C9" i="8"/>
  <c r="C8" i="8"/>
  <c r="C37" i="4" l="1"/>
  <c r="C9" i="4"/>
  <c r="C8" i="4"/>
  <c r="C48" i="1"/>
  <c r="W44" i="1"/>
  <c r="V44" i="1"/>
  <c r="E14" i="8" s="1"/>
  <c r="U44" i="1"/>
  <c r="E13" i="8" s="1"/>
  <c r="T44" i="1"/>
  <c r="E12" i="8" s="1"/>
  <c r="S44" i="1"/>
  <c r="E11" i="8" s="1"/>
  <c r="R44" i="1"/>
  <c r="Y40" i="1"/>
  <c r="X40" i="1"/>
  <c r="W40" i="1"/>
  <c r="V40" i="1"/>
  <c r="R40" i="1"/>
  <c r="Q40" i="1"/>
  <c r="P40" i="1"/>
  <c r="O40" i="1"/>
  <c r="N40" i="1"/>
  <c r="M40" i="1"/>
  <c r="L40" i="1"/>
  <c r="K40" i="1"/>
  <c r="J40" i="1"/>
  <c r="I40" i="1"/>
  <c r="H40" i="1"/>
  <c r="G40" i="1"/>
  <c r="F40" i="1"/>
  <c r="E40" i="1"/>
  <c r="D40" i="1"/>
  <c r="AA10" i="1"/>
  <c r="M2" i="1" s="1"/>
  <c r="E7" i="8" s="1"/>
  <c r="B19" i="16" s="1"/>
  <c r="Z8" i="1"/>
  <c r="U5" i="16" l="1"/>
  <c r="U4" i="16"/>
  <c r="C12" i="8"/>
  <c r="Q4" i="18" s="1"/>
  <c r="Q4" i="16"/>
  <c r="C14" i="8"/>
  <c r="S4" i="18" s="1"/>
  <c r="S4" i="16"/>
  <c r="C13" i="8"/>
  <c r="R4" i="18" s="1"/>
  <c r="R4" i="16"/>
  <c r="C11" i="8"/>
  <c r="P4" i="18" s="1"/>
  <c r="E9" i="17" s="1"/>
  <c r="P4" i="16"/>
  <c r="T23" i="16"/>
  <c r="S23" i="16"/>
  <c r="R23" i="16"/>
  <c r="F23" i="16"/>
  <c r="E50" i="8"/>
  <c r="X22" i="16" s="1"/>
  <c r="X23" i="16" s="1"/>
  <c r="E49" i="8"/>
  <c r="E48" i="8"/>
  <c r="V22" i="16" s="1"/>
  <c r="V23" i="16" s="1"/>
  <c r="E47" i="8"/>
  <c r="E43" i="8"/>
  <c r="E42" i="8"/>
  <c r="E41" i="8"/>
  <c r="O22" i="16" s="1"/>
  <c r="O23" i="16" s="1"/>
  <c r="E40" i="8"/>
  <c r="E39" i="8"/>
  <c r="M22" i="16" s="1"/>
  <c r="M23" i="16" s="1"/>
  <c r="E38" i="8"/>
  <c r="L22" i="16" s="1"/>
  <c r="L23" i="16" s="1"/>
  <c r="E37" i="8"/>
  <c r="E36" i="8"/>
  <c r="E34" i="8"/>
  <c r="E33" i="8"/>
  <c r="E32" i="8"/>
  <c r="E31" i="8"/>
  <c r="F22" i="16" s="1"/>
  <c r="E30" i="8"/>
  <c r="E29" i="8"/>
  <c r="E15" i="8"/>
  <c r="T4" i="16" s="1"/>
  <c r="E10" i="8"/>
  <c r="E10" i="4"/>
  <c r="C10" i="4" s="1"/>
  <c r="E28" i="8"/>
  <c r="C22" i="16" s="1"/>
  <c r="E36" i="4"/>
  <c r="C36" i="4" s="1"/>
  <c r="E35" i="4"/>
  <c r="C35" i="4" s="1"/>
  <c r="E34" i="4"/>
  <c r="C34" i="4" s="1"/>
  <c r="E33" i="4"/>
  <c r="C33" i="4" s="1"/>
  <c r="E29" i="4"/>
  <c r="C29" i="4" s="1"/>
  <c r="E28" i="4"/>
  <c r="C28" i="4" s="1"/>
  <c r="E27" i="4"/>
  <c r="C27" i="4" s="1"/>
  <c r="E26" i="4"/>
  <c r="C26" i="4" s="1"/>
  <c r="E25" i="4"/>
  <c r="C25" i="4" s="1"/>
  <c r="E24" i="4"/>
  <c r="C24" i="4" s="1"/>
  <c r="E23" i="4"/>
  <c r="C23" i="4" s="1"/>
  <c r="E22" i="4"/>
  <c r="C22" i="4" s="1"/>
  <c r="E21" i="4"/>
  <c r="C21" i="4" s="1"/>
  <c r="E20" i="4"/>
  <c r="C20" i="4" s="1"/>
  <c r="E19" i="4"/>
  <c r="C19" i="4" s="1"/>
  <c r="E18" i="4"/>
  <c r="C18" i="4" s="1"/>
  <c r="E17" i="4"/>
  <c r="C17" i="4" s="1"/>
  <c r="E16" i="4"/>
  <c r="C16" i="4" s="1"/>
  <c r="E15" i="4"/>
  <c r="C15" i="4" s="1"/>
  <c r="E14" i="4"/>
  <c r="C14" i="4" s="1"/>
  <c r="E13" i="4"/>
  <c r="C13" i="4" s="1"/>
  <c r="E12" i="4"/>
  <c r="C12" i="4" s="1"/>
  <c r="E11" i="4"/>
  <c r="C11" i="4" s="1"/>
  <c r="X44" i="1"/>
  <c r="AA48" i="1"/>
  <c r="V41" i="1"/>
  <c r="V45" i="1"/>
  <c r="E23" i="8" s="1"/>
  <c r="S45" i="1"/>
  <c r="E20" i="8" s="1"/>
  <c r="W45" i="1"/>
  <c r="E24" i="8" s="1"/>
  <c r="R45" i="1"/>
  <c r="T45" i="1"/>
  <c r="E21" i="8" s="1"/>
  <c r="U45" i="1"/>
  <c r="E22" i="8" s="1"/>
  <c r="C29" i="8" l="1"/>
  <c r="D22" i="18" s="1"/>
  <c r="D22" i="16"/>
  <c r="C33" i="8"/>
  <c r="H22" i="18" s="1"/>
  <c r="H22" i="16"/>
  <c r="H23" i="16" s="1"/>
  <c r="C42" i="8"/>
  <c r="P22" i="18" s="1"/>
  <c r="P22" i="16"/>
  <c r="C49" i="8"/>
  <c r="W22" i="18" s="1"/>
  <c r="W22" i="16"/>
  <c r="W23" i="16" s="1"/>
  <c r="C30" i="8"/>
  <c r="E22" i="18" s="1"/>
  <c r="E22" i="16"/>
  <c r="E23" i="16" s="1"/>
  <c r="C34" i="8"/>
  <c r="I22" i="18" s="1"/>
  <c r="I22" i="16"/>
  <c r="C43" i="8"/>
  <c r="Q22" i="18" s="1"/>
  <c r="Q22" i="16"/>
  <c r="Q23" i="16" s="1"/>
  <c r="G9" i="17"/>
  <c r="R8" i="18"/>
  <c r="G11" i="17" s="1"/>
  <c r="F9" i="17"/>
  <c r="Q8" i="18"/>
  <c r="F11" i="17" s="1"/>
  <c r="C36" i="8"/>
  <c r="J22" i="18" s="1"/>
  <c r="J22" i="16"/>
  <c r="C40" i="8"/>
  <c r="N22" i="18" s="1"/>
  <c r="N22" i="16"/>
  <c r="N23" i="16" s="1"/>
  <c r="C47" i="8"/>
  <c r="U22" i="18" s="1"/>
  <c r="U22" i="16"/>
  <c r="U23" i="16" s="1"/>
  <c r="C23" i="16"/>
  <c r="C32" i="8"/>
  <c r="G22" i="18" s="1"/>
  <c r="G22" i="16"/>
  <c r="G23" i="16" s="1"/>
  <c r="C37" i="8"/>
  <c r="K22" i="18" s="1"/>
  <c r="K22" i="16"/>
  <c r="K23" i="16" s="1"/>
  <c r="H9" i="17"/>
  <c r="C22" i="8"/>
  <c r="R5" i="18" s="1"/>
  <c r="R5" i="16"/>
  <c r="C24" i="8"/>
  <c r="T5" i="18" s="1"/>
  <c r="I17" i="17" s="1"/>
  <c r="T5" i="16"/>
  <c r="C20" i="8"/>
  <c r="P5" i="18" s="1"/>
  <c r="P5" i="16"/>
  <c r="C21" i="8"/>
  <c r="Q5" i="18" s="1"/>
  <c r="Q5" i="16"/>
  <c r="C23" i="8"/>
  <c r="S5" i="18" s="1"/>
  <c r="S5" i="16"/>
  <c r="P8" i="16"/>
  <c r="E11" i="14" s="1"/>
  <c r="E9" i="14"/>
  <c r="R8" i="16"/>
  <c r="G11" i="14" s="1"/>
  <c r="G9" i="14"/>
  <c r="F9" i="14"/>
  <c r="Q8" i="16"/>
  <c r="F11" i="14" s="1"/>
  <c r="H9" i="14"/>
  <c r="S8" i="16"/>
  <c r="H11" i="14" s="1"/>
  <c r="C10" i="8"/>
  <c r="O4" i="18" s="1"/>
  <c r="D9" i="17" s="1"/>
  <c r="O4" i="16"/>
  <c r="T8" i="16"/>
  <c r="I11" i="14" s="1"/>
  <c r="I9" i="14"/>
  <c r="C38" i="8"/>
  <c r="L22" i="18" s="1"/>
  <c r="C48" i="8"/>
  <c r="V22" i="18" s="1"/>
  <c r="C31" i="8"/>
  <c r="F22" i="18" s="1"/>
  <c r="C41" i="8"/>
  <c r="O22" i="18" s="1"/>
  <c r="H31" i="18" s="1"/>
  <c r="C50" i="8"/>
  <c r="X22" i="18" s="1"/>
  <c r="Y41" i="1"/>
  <c r="X41" i="1"/>
  <c r="W41" i="1"/>
  <c r="T41" i="1"/>
  <c r="U41" i="1"/>
  <c r="D41" i="1"/>
  <c r="S41" i="1"/>
  <c r="R41" i="1"/>
  <c r="Q41" i="1"/>
  <c r="O41" i="1"/>
  <c r="P41" i="1"/>
  <c r="C39" i="8"/>
  <c r="M22" i="18" s="1"/>
  <c r="N41" i="1"/>
  <c r="M41" i="1"/>
  <c r="L41" i="1"/>
  <c r="K41" i="1"/>
  <c r="J41" i="1"/>
  <c r="I41" i="1"/>
  <c r="H41" i="1"/>
  <c r="G41" i="1"/>
  <c r="F41" i="1"/>
  <c r="E41" i="1"/>
  <c r="Y44" i="1"/>
  <c r="E16" i="8" s="1"/>
  <c r="C16" i="8" s="1"/>
  <c r="E19" i="8"/>
  <c r="C28" i="8"/>
  <c r="C22" i="18" s="1"/>
  <c r="E7" i="4"/>
  <c r="C7" i="4" s="1"/>
  <c r="X45" i="1"/>
  <c r="H30" i="18" l="1"/>
  <c r="Q9" i="18"/>
  <c r="F19" i="17" s="1"/>
  <c r="F17" i="17"/>
  <c r="H36" i="16"/>
  <c r="E36" i="16" s="1"/>
  <c r="P23" i="16"/>
  <c r="H30" i="16"/>
  <c r="E30" i="16" s="1"/>
  <c r="D23" i="16"/>
  <c r="P9" i="18"/>
  <c r="E19" i="17" s="1"/>
  <c r="E17" i="17"/>
  <c r="H35" i="16"/>
  <c r="E35" i="16" s="1"/>
  <c r="J23" i="16"/>
  <c r="H31" i="16"/>
  <c r="E31" i="16" s="1"/>
  <c r="I23" i="16"/>
  <c r="H29" i="16"/>
  <c r="E29" i="16" s="1"/>
  <c r="H34" i="16"/>
  <c r="E34" i="16" s="1"/>
  <c r="H36" i="18"/>
  <c r="H35" i="18"/>
  <c r="H29" i="18"/>
  <c r="H34" i="18"/>
  <c r="H17" i="17"/>
  <c r="G17" i="17"/>
  <c r="F17" i="14"/>
  <c r="Q9" i="16"/>
  <c r="F19" i="14" s="1"/>
  <c r="I17" i="14"/>
  <c r="T9" i="16"/>
  <c r="I19" i="14" s="1"/>
  <c r="S9" i="16"/>
  <c r="H19" i="14" s="1"/>
  <c r="H17" i="14"/>
  <c r="P9" i="16"/>
  <c r="E19" i="14" s="1"/>
  <c r="E17" i="14"/>
  <c r="R9" i="16"/>
  <c r="G19" i="14" s="1"/>
  <c r="G17" i="14"/>
  <c r="C19" i="8"/>
  <c r="O5" i="18" s="1"/>
  <c r="D17" i="17" s="1"/>
  <c r="O5" i="16"/>
  <c r="O8" i="16"/>
  <c r="D11" i="14" s="1"/>
  <c r="D9" i="14"/>
  <c r="V4" i="16"/>
  <c r="K7" i="14" s="1"/>
  <c r="C7" i="8"/>
  <c r="B19" i="18" s="1"/>
  <c r="A3" i="8" l="1"/>
  <c r="X23" i="18"/>
  <c r="R23" i="18"/>
  <c r="L23" i="18"/>
  <c r="F23" i="18"/>
  <c r="U5" i="18"/>
  <c r="U23" i="18"/>
  <c r="N23" i="18"/>
  <c r="V23" i="18"/>
  <c r="Q23" i="18"/>
  <c r="J23" i="18"/>
  <c r="E23" i="18"/>
  <c r="U4" i="18"/>
  <c r="S8" i="18" s="1"/>
  <c r="H11" i="17" s="1"/>
  <c r="O23" i="18"/>
  <c r="T23" i="18"/>
  <c r="M23" i="18"/>
  <c r="H23" i="18"/>
  <c r="E34" i="18"/>
  <c r="G23" i="18"/>
  <c r="E31" i="18"/>
  <c r="S23" i="18"/>
  <c r="I23" i="18"/>
  <c r="E30" i="18"/>
  <c r="K23" i="18"/>
  <c r="D23" i="18"/>
  <c r="E29" i="18"/>
  <c r="P23" i="18"/>
  <c r="C23" i="18"/>
  <c r="W23" i="18"/>
  <c r="E35" i="18"/>
  <c r="E36" i="18"/>
  <c r="D17" i="14"/>
  <c r="O9" i="16"/>
  <c r="D19" i="14" s="1"/>
  <c r="V5" i="16"/>
  <c r="K15" i="14" s="1"/>
  <c r="V3" i="16"/>
  <c r="R9" i="18" l="1"/>
  <c r="G19" i="17" s="1"/>
  <c r="S9" i="18"/>
  <c r="H19" i="17" s="1"/>
  <c r="V4" i="18"/>
  <c r="K7" i="17" s="1"/>
  <c r="P8" i="18"/>
  <c r="E11" i="17" s="1"/>
  <c r="O8" i="18"/>
  <c r="D11" i="17" s="1"/>
  <c r="T9" i="18"/>
  <c r="I19" i="17" s="1"/>
  <c r="O9" i="18"/>
  <c r="D19" i="17" s="1"/>
  <c r="V5" i="18"/>
  <c r="K15" i="17" s="1"/>
  <c r="V3" i="18"/>
</calcChain>
</file>

<file path=xl/sharedStrings.xml><?xml version="1.0" encoding="utf-8"?>
<sst xmlns="http://schemas.openxmlformats.org/spreadsheetml/2006/main" count="438" uniqueCount="199">
  <si>
    <t xml:space="preserve">Klasse: </t>
  </si>
  <si>
    <t>Aufgabe</t>
  </si>
  <si>
    <t>AFB</t>
  </si>
  <si>
    <t>I</t>
  </si>
  <si>
    <t>II</t>
  </si>
  <si>
    <t>III</t>
  </si>
  <si>
    <t>Nr.</t>
  </si>
  <si>
    <t>Name</t>
  </si>
  <si>
    <t>Bitte tragen Sie die erreichten Punkte in die Tabelle ein. Bitte verwenden Sie keine Striche.</t>
  </si>
  <si>
    <t>erreichte BE</t>
  </si>
  <si>
    <t>Erfüllungsprozentsätze</t>
  </si>
  <si>
    <t>Note</t>
  </si>
  <si>
    <t>Anzahl Note ZKA</t>
  </si>
  <si>
    <t>Anzahl Note Halbjahr</t>
  </si>
  <si>
    <t>erreichbare BE</t>
  </si>
  <si>
    <t>EFP</t>
  </si>
  <si>
    <t>Anforderungsbereiche</t>
  </si>
  <si>
    <t>AFB I</t>
  </si>
  <si>
    <t>AFB II</t>
  </si>
  <si>
    <t>AFB III</t>
  </si>
  <si>
    <t>Kompetenzbereiche</t>
  </si>
  <si>
    <t>Begründung</t>
  </si>
  <si>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</si>
  <si>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</si>
  <si>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</si>
  <si>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</si>
  <si>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</si>
  <si>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</si>
  <si>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</si>
  <si>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</si>
  <si>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Anzahl der Teilnehmer der Schule</t>
  </si>
  <si>
    <t>2.</t>
  </si>
  <si>
    <t>Halbjahresnote 1</t>
  </si>
  <si>
    <t>Halbjahresnote 2</t>
  </si>
  <si>
    <t>Halbjahresnote 3</t>
  </si>
  <si>
    <t>Halbjahresnote 4</t>
  </si>
  <si>
    <t>Halbjahresnote 5</t>
  </si>
  <si>
    <t>Halbjahresnote 6</t>
  </si>
  <si>
    <t>3.</t>
  </si>
  <si>
    <t>Anzahl der erteilten Noten in der ZKA</t>
  </si>
  <si>
    <t>Klassenarbeitsnote 1</t>
  </si>
  <si>
    <t>Klassenarbeitsnote 2</t>
  </si>
  <si>
    <t>Klassenarbeitsnote 3</t>
  </si>
  <si>
    <t>Klassenarbeitsnote 4</t>
  </si>
  <si>
    <t>Klassenarbeitsnote 5</t>
  </si>
  <si>
    <t>Klassenarbeitsnote 6</t>
  </si>
  <si>
    <t>4.</t>
  </si>
  <si>
    <r>
      <t xml:space="preserve">erreichte BE in den Aufgaben
</t>
    </r>
    <r>
      <rPr>
        <b/>
        <sz val="9"/>
        <color theme="1"/>
        <rFont val="Calibri"/>
        <family val="2"/>
        <scheme val="minor"/>
      </rPr>
      <t>(Einzutragen ist jeweils die Summe der erreichten Bewertungseinheiten der Schule bei den Aufgaben)</t>
    </r>
  </si>
  <si>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</si>
  <si>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</si>
  <si>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</si>
  <si>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</si>
  <si>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t>Kompetenzbereich</t>
  </si>
  <si>
    <t>Note ZKA</t>
  </si>
  <si>
    <t>Notenschlüssel</t>
  </si>
  <si>
    <t>ab BE</t>
  </si>
  <si>
    <t>Klasse A</t>
  </si>
  <si>
    <t>Klasse B</t>
  </si>
  <si>
    <t>Klasse C</t>
  </si>
  <si>
    <t>Klasse D</t>
  </si>
  <si>
    <t>Klasse E</t>
  </si>
  <si>
    <t>Daten für Klassendiagramme</t>
  </si>
  <si>
    <t>Anzahl der erteilten Halbjahresnoten für an der ZKA teilnehmende Schüler</t>
  </si>
  <si>
    <t>5.</t>
  </si>
  <si>
    <t>diese Kl.</t>
  </si>
  <si>
    <t>Kl. II</t>
  </si>
  <si>
    <t>Kl. III</t>
  </si>
  <si>
    <t>Kl. IV</t>
  </si>
  <si>
    <t>Kl. V</t>
  </si>
  <si>
    <t>HJN</t>
  </si>
  <si>
    <t>A10</t>
  </si>
  <si>
    <t>A11</t>
  </si>
  <si>
    <t>A12</t>
  </si>
  <si>
    <t>A13</t>
  </si>
  <si>
    <t>A14</t>
  </si>
  <si>
    <t>A15</t>
  </si>
  <si>
    <t>A16</t>
  </si>
  <si>
    <t>A17</t>
  </si>
  <si>
    <t>A18</t>
  </si>
  <si>
    <t>A19</t>
  </si>
  <si>
    <t>A20</t>
  </si>
  <si>
    <t>A21</t>
  </si>
  <si>
    <t>A22</t>
  </si>
  <si>
    <t>Zuhören</t>
  </si>
  <si>
    <t>Æ</t>
  </si>
  <si>
    <t>Aufgabe 1 - Name nennen</t>
  </si>
  <si>
    <t>Aufgabe 2 - MC: Eigenschaften</t>
  </si>
  <si>
    <t>Aufgabe 3 - Ergänzung</t>
  </si>
  <si>
    <t>Aufgabe 4 - Begründung</t>
  </si>
  <si>
    <t>Aufgabe 5 - Richtung angeben</t>
  </si>
  <si>
    <t>Aufgabe 7 - MC: Wunsch</t>
  </si>
  <si>
    <t>Aufgabe 14 - Begründung</t>
  </si>
  <si>
    <t>Aufgabe 6 - MC: Wetter beeinflussen</t>
  </si>
  <si>
    <t>Aufgabe 8 - Wörter nach Alphabet</t>
  </si>
  <si>
    <t>Aufgabe 11 - keine weitere Korrektur</t>
  </si>
  <si>
    <t>Aufgabe 12 - Begründung: Schreibung</t>
  </si>
  <si>
    <t xml:space="preserve">Aufgabe 13 - Richtig-Falsch-Auswahl </t>
  </si>
  <si>
    <r>
      <t xml:space="preserve">Aufgabe 9 - Adjektiv </t>
    </r>
    <r>
      <rPr>
        <i/>
        <sz val="11"/>
        <color theme="1"/>
        <rFont val="Calibri"/>
        <family val="2"/>
        <scheme val="minor"/>
      </rPr>
      <t>windig</t>
    </r>
    <r>
      <rPr>
        <sz val="11"/>
        <color theme="1"/>
        <rFont val="Calibri"/>
        <family val="2"/>
        <scheme val="minor"/>
      </rPr>
      <t xml:space="preserve"> …</t>
    </r>
  </si>
  <si>
    <r>
      <t xml:space="preserve">Aufgabe 9 - Adjektiv </t>
    </r>
    <r>
      <rPr>
        <i/>
        <sz val="11"/>
        <color theme="1"/>
        <rFont val="Calibri"/>
        <family val="2"/>
        <scheme val="minor"/>
      </rPr>
      <t>regnerisch</t>
    </r>
  </si>
  <si>
    <r>
      <t xml:space="preserve">Aufgabe 9 - Adjektiv </t>
    </r>
    <r>
      <rPr>
        <i/>
        <sz val="11"/>
        <color theme="1"/>
        <rFont val="Calibri"/>
        <family val="2"/>
        <scheme val="minor"/>
      </rPr>
      <t>wolkig</t>
    </r>
    <r>
      <rPr>
        <sz val="11"/>
        <color theme="1"/>
        <rFont val="Calibri"/>
        <family val="2"/>
        <scheme val="minor"/>
      </rPr>
      <t xml:space="preserve"> …</t>
    </r>
  </si>
  <si>
    <r>
      <t xml:space="preserve">Aufgabe 10 - Begründung: </t>
    </r>
    <r>
      <rPr>
        <i/>
        <sz val="11"/>
        <color theme="1"/>
        <rFont val="Calibri"/>
        <family val="2"/>
        <scheme val="minor"/>
      </rPr>
      <t>Wetterregel</t>
    </r>
  </si>
  <si>
    <r>
      <t xml:space="preserve">Aufgabe 11 - RS: </t>
    </r>
    <r>
      <rPr>
        <i/>
        <sz val="11"/>
        <color theme="1"/>
        <rFont val="Calibri"/>
        <family val="2"/>
        <scheme val="minor"/>
      </rPr>
      <t>sitzt</t>
    </r>
  </si>
  <si>
    <r>
      <t xml:space="preserve">Aufgabe 11 - RS: </t>
    </r>
    <r>
      <rPr>
        <i/>
        <sz val="11"/>
        <color theme="1"/>
        <rFont val="Calibri"/>
        <family val="2"/>
        <scheme val="minor"/>
      </rPr>
      <t>Himmel</t>
    </r>
  </si>
  <si>
    <r>
      <t xml:space="preserve">Aufgabe 11 - RS </t>
    </r>
    <r>
      <rPr>
        <i/>
        <sz val="11"/>
        <color theme="1"/>
        <rFont val="Calibri"/>
        <family val="2"/>
        <scheme val="minor"/>
      </rPr>
      <t>dicke</t>
    </r>
  </si>
  <si>
    <r>
      <t xml:space="preserve">Aufgabe 11 - RS </t>
    </r>
    <r>
      <rPr>
        <i/>
        <sz val="11"/>
        <color theme="1"/>
        <rFont val="Calibri"/>
        <family val="2"/>
        <scheme val="minor"/>
      </rPr>
      <t>wird</t>
    </r>
  </si>
  <si>
    <r>
      <t xml:space="preserve">Aufgabe 15 - </t>
    </r>
    <r>
      <rPr>
        <i/>
        <sz val="11"/>
        <color theme="1"/>
        <rFont val="Calibri"/>
        <family val="2"/>
        <scheme val="minor"/>
      </rPr>
      <t>Feldarbeit</t>
    </r>
  </si>
  <si>
    <r>
      <t xml:space="preserve">Aufgabe 15 - </t>
    </r>
    <r>
      <rPr>
        <i/>
        <sz val="11"/>
        <color theme="1"/>
        <rFont val="Calibri"/>
        <family val="2"/>
        <scheme val="minor"/>
      </rPr>
      <t>Computerprogramm…</t>
    </r>
  </si>
  <si>
    <r>
      <t xml:space="preserve">Aufgabe 16 - </t>
    </r>
    <r>
      <rPr>
        <i/>
        <sz val="11"/>
        <color theme="1"/>
        <rFont val="Calibri"/>
        <family val="2"/>
        <scheme val="minor"/>
      </rPr>
      <t>Sprichwort erklären</t>
    </r>
  </si>
  <si>
    <t>BE/AFB</t>
  </si>
  <si>
    <t>BE ist</t>
  </si>
  <si>
    <t>BE/KB</t>
  </si>
  <si>
    <t>SuS ohne HJN</t>
  </si>
  <si>
    <r>
      <rPr>
        <sz val="11"/>
        <color rgb="FF0070C0"/>
        <rFont val="Calibri"/>
        <family val="2"/>
        <scheme val="minor"/>
      </rPr>
      <t xml:space="preserve">ggf. Schülerinnen und Schüler ohne Halbjahresnote </t>
    </r>
    <r>
      <rPr>
        <b/>
        <sz val="11"/>
        <color rgb="FF0070C0"/>
        <rFont val="Calibri"/>
        <family val="2"/>
        <scheme val="minor"/>
      </rPr>
      <t>(bitte Richtigkeit prüfen!)</t>
    </r>
  </si>
  <si>
    <t>Anforderungsbereich</t>
  </si>
  <si>
    <t>MC: Radiofüchse</t>
  </si>
  <si>
    <t>MC: Interview</t>
  </si>
  <si>
    <t>Ergänzung</t>
  </si>
  <si>
    <t>Zuordnung</t>
  </si>
  <si>
    <t>Ergänzung:  Hilfsmittel</t>
  </si>
  <si>
    <t>Ergänzung: Satz</t>
  </si>
  <si>
    <t>MC: Anblick erfreuen</t>
  </si>
  <si>
    <t>Ergänzung: Futur</t>
  </si>
  <si>
    <t>7a</t>
  </si>
  <si>
    <t>7b</t>
  </si>
  <si>
    <t>Sprache / Rechtschreibung</t>
  </si>
  <si>
    <t>Teilnehmer:</t>
  </si>
  <si>
    <t>A01</t>
  </si>
  <si>
    <t>A02</t>
  </si>
  <si>
    <t>A03</t>
  </si>
  <si>
    <t>A04</t>
  </si>
  <si>
    <t>A05</t>
  </si>
  <si>
    <t>A06</t>
  </si>
  <si>
    <t>A07</t>
  </si>
  <si>
    <t>A08</t>
  </si>
  <si>
    <t>A09</t>
  </si>
  <si>
    <t>Teil B</t>
  </si>
  <si>
    <t>Teil A</t>
  </si>
  <si>
    <t>Aufgabe 1 - MC: Radiofüchse</t>
  </si>
  <si>
    <t>Aufgabe 2 - MC: Interview</t>
  </si>
  <si>
    <t xml:space="preserve">Aufgabe 3 - MC: Besucherstimmen  </t>
  </si>
  <si>
    <t>Aufgabe 4 - Ergänzung</t>
  </si>
  <si>
    <t>Aufgabe 5 - Zuordnung</t>
  </si>
  <si>
    <t>Aufgabe 6 - Zuordnung</t>
  </si>
  <si>
    <t>Aufgabe 7 - Begründung: Tierpfleger</t>
  </si>
  <si>
    <t>Aufgabe 1 - Ergänzung:  Hilfsmittel</t>
  </si>
  <si>
    <t>Aufgabe 2 - Ergänzung: Satz</t>
  </si>
  <si>
    <t>Aufgabe 3 - MC: London /Er experimentierte</t>
  </si>
  <si>
    <t>Aufgabe 4 - MC: Anblick erfreuen</t>
  </si>
  <si>
    <t>Aufgabe 5 - Ergänzung</t>
  </si>
  <si>
    <t>Aufgabe 5 - Begründung</t>
  </si>
  <si>
    <t>Aufgabe 6 - Ergänzung: Futur</t>
  </si>
  <si>
    <t>Aufgabe 7a - Begründung</t>
  </si>
  <si>
    <t>Aufgabe 7b - Begründung</t>
  </si>
  <si>
    <t>Aufgabe 8 - Zuordnung: Verb</t>
  </si>
  <si>
    <t>Aufgabe 8 - Zuordnung: Substantiv</t>
  </si>
  <si>
    <t>Aufgabe 8 - Zuordnung: Adjektiv</t>
  </si>
  <si>
    <t>Aufgabe 9 - Korrektur Wörter: Zeile 1</t>
  </si>
  <si>
    <t>Aufgabe 9 - Korrektur Wörter: Zeile 2</t>
  </si>
  <si>
    <t>Aufgabe 9 - Korrektur Wörter: Zeile 3</t>
  </si>
  <si>
    <t>Zusammenstellung der Daten für die Diagramme</t>
  </si>
  <si>
    <t>Daten der Schule</t>
  </si>
  <si>
    <t>Um die Daten der Schule zu erzeugen, können in den grün umrandeten Bereich die Ergebnisse weiterer Klassen kopiert werden bzw. von Hand ergänzt werden.
Gelben Bereich einer anderen Datei (Klasse) markieren, kopieren und im grünen Bereich als Werte (Inhalt) einfügen.</t>
  </si>
  <si>
    <t xml:space="preserve">MC: Besucher-
stimmen  </t>
  </si>
  <si>
    <t>Notenverteilung - Jahresnoten</t>
  </si>
  <si>
    <t>absolut</t>
  </si>
  <si>
    <t>Ggf. fehlende Prozent-
sätze zu 100% durch 
Rundungen bedingt.</t>
  </si>
  <si>
    <t>prozentual</t>
  </si>
  <si>
    <t>Notenverteilung - Prüfungsnoten gesamt</t>
  </si>
  <si>
    <t>Legende</t>
  </si>
  <si>
    <t>Anforderungsbereich I (AFB I)</t>
  </si>
  <si>
    <t>Anforderungsbereich II (AFB II)</t>
  </si>
  <si>
    <t>Anforderungsbereich III (AFB III)</t>
  </si>
  <si>
    <t>Tabellen Noten</t>
  </si>
  <si>
    <t>Durchschnitt</t>
  </si>
  <si>
    <t>SZ</t>
  </si>
  <si>
    <t>Jahresnote</t>
  </si>
  <si>
    <t>Prüfungsnoten</t>
  </si>
  <si>
    <t>Zentrale Klassenarbeit Schuljahrgang 4
Deutsch 2019</t>
  </si>
  <si>
    <t>Notenbezogene Auswertung</t>
  </si>
  <si>
    <t>Aufgabenbezogene Auswertung nach Kompetenzbereichen</t>
  </si>
  <si>
    <t>MC: Radio-
füchse</t>
  </si>
  <si>
    <t>Begründung:
Tierpfleger</t>
  </si>
  <si>
    <t>MC: London /
Er experimentierte</t>
  </si>
  <si>
    <t>Ergänzung:
Futur</t>
  </si>
  <si>
    <t>Zuordnung:
Verb</t>
  </si>
  <si>
    <t>Zuordnung:
Substantiv</t>
  </si>
  <si>
    <t>Zuordnung:
Adjektiv</t>
  </si>
  <si>
    <t>Korrektur 
Wörter: Zeile 1</t>
  </si>
  <si>
    <t>Korrektur
Wörter: Zeile 2</t>
  </si>
  <si>
    <t>Korrektur
Wörter: Zeile 3</t>
  </si>
  <si>
    <t>Auswertung nach Anforderungs- und Kompetenzbereichen</t>
  </si>
  <si>
    <t>Schulergebnis</t>
  </si>
  <si>
    <t>Lesen</t>
  </si>
  <si>
    <t>Ergänzung:
Hilfsmittel</t>
  </si>
  <si>
    <t>Korrektur Wörter:
Zeile 1</t>
  </si>
  <si>
    <t>Korrektur Wörter:
Zeile 2</t>
  </si>
  <si>
    <t>Korrektur Wörter:
Zeile 3</t>
  </si>
  <si>
    <t>MC: Anblick
erfreuen</t>
  </si>
  <si>
    <t>MC: London / Er
experimentierte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</si>
</sst>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7" x14ac:knownFonts="1">
    <font>
      <sz val="11"/>
      <color theme="1"/>
      <name val="Calibri"/>
      <family val="2"/>
      <scheme val="minor"/>
    </font>
    <font>
      <sz val="10"/>
      <color theme="1"/>
      <name val="Calibri"/>
      <family val="2"/>
      <scheme val="minor"/>
    </font>
    <font>
      <sz val="10"/>
      <name val="Arial"/>
      <family val="2"/>
    </font>
    <font>
      <b/>
      <sz val="11"/>
      <color theme="1"/>
      <name val="Calibri"/>
      <family val="2"/>
      <scheme val="minor"/>
    </font>
    <font>
      <b/>
      <sz val="10"/>
      <color theme="1"/>
      <name val="Calibri"/>
      <family val="2"/>
      <scheme val="minor"/>
    </font>
    <font>
      <sz val="11"/>
      <color rgb="FFFF0000"/>
      <name val="Calibri"/>
      <family val="2"/>
      <scheme val="minor"/>
    </font>
    <font>
      <b/>
      <sz val="12"/>
      <color theme="1"/>
      <name val="Calibri"/>
      <family val="2"/>
      <scheme val="minor"/>
    </font>
    <font>
      <b/>
      <sz val="14"/>
      <color theme="1"/>
      <name val="Calibri"/>
      <family val="2"/>
      <scheme val="minor"/>
    </font>
    <font>
      <sz val="9"/>
      <color theme="1"/>
      <name val="Calibri"/>
      <family val="2"/>
      <scheme val="minor"/>
    </font>
    <font>
      <b/>
      <sz val="12"/>
      <name val="Calibri"/>
      <family val="2"/>
      <scheme val="minor"/>
    </font>
    <font>
      <sz val="10"/>
      <name val="Wingdings"/>
      <charset val="2"/>
    </font>
    <font>
      <sz val="11"/>
      <name val="Calibri"/>
      <family val="2"/>
      <scheme val="minor"/>
    </font>
    <font>
      <b/>
      <sz val="9"/>
      <color theme="1"/>
      <name val="Calibri"/>
      <family val="2"/>
      <scheme val="minor"/>
    </font>
    <font>
      <sz val="11"/>
      <color theme="1"/>
      <name val="Wingdings"/>
      <charset val="2"/>
    </font>
    <font>
      <b/>
      <sz val="16"/>
      <color rgb="FFFF0000"/>
      <name val="Calibri"/>
      <family val="2"/>
      <scheme val="minor"/>
    </font>
    <font>
      <sz val="8"/>
      <color theme="1"/>
      <name val="Calibri"/>
      <family val="2"/>
      <scheme val="minor"/>
    </font>
    <font>
      <i/>
      <sz val="8"/>
      <color theme="1"/>
      <name val="Calibri"/>
      <family val="2"/>
      <scheme val="minor"/>
    </font>
    <font>
      <b/>
      <sz val="8"/>
      <color theme="1"/>
      <name val="Calibri"/>
      <family val="2"/>
      <scheme val="minor"/>
    </font>
    <font>
      <sz val="8"/>
      <name val="Calibri"/>
      <family val="2"/>
      <scheme val="minor"/>
    </font>
    <font>
      <b/>
      <sz val="8"/>
      <color theme="1"/>
      <name val="Symbol"/>
      <family val="1"/>
      <charset val="2"/>
    </font>
    <font>
      <i/>
      <sz val="11"/>
      <color theme="1"/>
      <name val="Calibri"/>
      <family val="2"/>
      <scheme val="minor"/>
    </font>
    <font>
      <b/>
      <sz val="28"/>
      <color theme="1"/>
      <name val="Calibri"/>
      <family val="2"/>
      <scheme val="minor"/>
    </font>
    <font>
      <b/>
      <sz val="11"/>
      <color rgb="FF0070C0"/>
      <name val="Calibri"/>
      <family val="2"/>
      <scheme val="minor"/>
    </font>
    <font>
      <sz val="11"/>
      <color rgb="FF0070C0"/>
      <name val="Calibri"/>
      <family val="2"/>
      <scheme val="minor"/>
    </font>
    <font>
      <b/>
      <sz val="18"/>
      <color rgb="FFFF0000"/>
      <name val="Calibri"/>
      <family val="2"/>
      <scheme val="minor"/>
    </font>
    <font>
      <sz val="11"/>
      <color theme="1"/>
      <name val="Calibri"/>
      <family val="2"/>
      <scheme val="minor"/>
    </font>
    <font>
      <b/>
      <sz val="14"/>
      <color theme="0" tint="-4.9989318521683403E-2"/>
      <name val="Calibri"/>
      <family val="2"/>
      <scheme val="minor"/>
    </font>
    <font>
      <b/>
      <sz val="12"/>
      <color theme="0" tint="-4.9989318521683403E-2"/>
      <name val="Calibri"/>
      <family val="2"/>
      <scheme val="minor"/>
    </font>
    <font>
      <b/>
      <sz val="11"/>
      <name val="Calibri"/>
      <family val="2"/>
      <scheme val="minor"/>
    </font>
    <font>
      <b/>
      <sz val="12"/>
      <color theme="0"/>
      <name val="Calibri"/>
      <family val="2"/>
      <scheme val="minor"/>
    </font>
    <font>
      <sz val="6"/>
      <color theme="1"/>
      <name val="Calibri"/>
      <family val="2"/>
      <scheme val="minor"/>
    </font>
    <font>
      <sz val="9"/>
      <name val="Calibri"/>
      <family val="2"/>
      <scheme val="minor"/>
    </font>
    <font>
      <sz val="14"/>
      <name val="Calibri"/>
      <family val="2"/>
      <scheme val="minor"/>
    </font>
    <font>
      <sz val="14"/>
      <color rgb="FFFF0000"/>
      <name val="Calibri"/>
      <family val="2"/>
      <scheme val="minor"/>
    </font>
    <font>
      <sz val="10"/>
      <color theme="1"/>
      <name val="Arial"/>
      <family val="2"/>
    </font>
    <font>
      <b/>
      <sz val="11"/>
      <color theme="8"/>
      <name val="Calibri"/>
      <family val="2"/>
      <scheme val="minor"/>
    </font>
    <font>
      <sz val="24"/>
      <color theme="1"/>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00B0F0"/>
        <bgColor indexed="64"/>
      </patternFill>
    </fill>
    <fill>
      <patternFill patternType="solid">
        <fgColor theme="0" tint="-0.14999847407452621"/>
        <bgColor indexed="64"/>
      </patternFill>
    </fill>
    <fill>
      <patternFill patternType="solid">
        <fgColor rgb="FF20305F"/>
        <bgColor indexed="64"/>
      </patternFill>
    </fill>
    <fill>
      <patternFill patternType="solid">
        <fgColor rgb="FFCE781E"/>
        <bgColor indexed="64"/>
      </patternFill>
    </fill>
    <fill>
      <patternFill patternType="solid">
        <fgColor theme="0" tint="-4.9989318521683403E-2"/>
        <bgColor indexed="64"/>
      </patternFill>
    </fill>
    <fill>
      <patternFill patternType="solid">
        <fgColor theme="0"/>
        <bgColor indexed="64"/>
      </patternFill>
    </fill>
    <fill>
      <patternFill patternType="solid">
        <fgColor rgb="FF00990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bottom/>
      <diagonal/>
    </border>
    <border>
      <left style="thin">
        <color indexed="64"/>
      </left>
      <right/>
      <top/>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style="thin">
        <color auto="1"/>
      </top>
      <bottom style="thick">
        <color rgb="FFFFC000"/>
      </bottom>
      <diagonal/>
    </border>
    <border>
      <left style="thin">
        <color auto="1"/>
      </left>
      <right style="thick">
        <color rgb="FF00B050"/>
      </right>
      <top style="thin">
        <color auto="1"/>
      </top>
      <bottom/>
      <diagonal/>
    </border>
    <border>
      <left style="thin">
        <color indexed="64"/>
      </left>
      <right style="thin">
        <color indexed="64"/>
      </right>
      <top/>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rgb="FFFF0000"/>
      </left>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medium">
        <color rgb="FFFF0000"/>
      </left>
      <right/>
      <top style="hair">
        <color indexed="64"/>
      </top>
      <bottom style="hair">
        <color indexed="64"/>
      </bottom>
      <diagonal/>
    </border>
    <border>
      <left style="medium">
        <color rgb="FFFF0000"/>
      </left>
      <right/>
      <top style="hair">
        <color indexed="64"/>
      </top>
      <bottom style="thin">
        <color indexed="64"/>
      </bottom>
      <diagonal/>
    </border>
    <border>
      <left style="medium">
        <color rgb="FFFF0000"/>
      </left>
      <right/>
      <top/>
      <bottom style="hair">
        <color indexed="64"/>
      </bottom>
      <diagonal/>
    </border>
    <border>
      <left style="medium">
        <color rgb="FFFF0000"/>
      </left>
      <right/>
      <top style="hair">
        <color indexed="64"/>
      </top>
      <bottom style="medium">
        <color rgb="FFFF0000"/>
      </bottom>
      <diagonal/>
    </border>
    <border>
      <left style="thin">
        <color indexed="64"/>
      </left>
      <right style="thin">
        <color indexed="64"/>
      </right>
      <top style="hair">
        <color indexed="64"/>
      </top>
      <bottom style="medium">
        <color rgb="FFFF0000"/>
      </bottom>
      <diagonal/>
    </border>
    <border>
      <left style="thin">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bottom style="hair">
        <color indexed="64"/>
      </bottom>
      <diagonal/>
    </border>
    <border>
      <left style="hair">
        <color indexed="64"/>
      </left>
      <right style="medium">
        <color rgb="FFFF0000"/>
      </right>
      <top style="hair">
        <color indexed="64"/>
      </top>
      <bottom style="medium">
        <color rgb="FFFF0000"/>
      </bottom>
      <diagonal/>
    </border>
  </borders>
  <cellStyleXfs count="10">
    <xf numFmtId="0" fontId="0" fillId="0" borderId="0"/>
    <xf numFmtId="0" fontId="2" fillId="0" borderId="0"/>
    <xf numFmtId="0" fontId="2" fillId="0" borderId="0"/>
    <xf numFmtId="0" fontId="2" fillId="0" borderId="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384">
    <xf numFmtId="0" fontId="0" fillId="0" borderId="0" xfId="0"/>
    <xf numFmtId="0" fontId="6"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0" fillId="0" borderId="0" xfId="0" applyFont="1" applyAlignment="1" applyProtection="1">
      <alignment horizontal="center" vertical="center" wrapText="1"/>
      <protection hidden="1"/>
    </xf>
    <xf numFmtId="0" fontId="3" fillId="8" borderId="0" xfId="0" applyFont="1" applyFill="1" applyAlignment="1" applyProtection="1">
      <alignment horizontal="right" vertical="top"/>
      <protection hidden="1"/>
    </xf>
    <xf numFmtId="0" fontId="3" fillId="0" borderId="0" xfId="0" applyFont="1" applyFill="1" applyAlignment="1" applyProtection="1">
      <alignment horizontal="left" vertical="top"/>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1" fillId="0" borderId="0" xfId="1" applyFont="1" applyAlignment="1" applyProtection="1">
      <alignment wrapText="1"/>
      <protection hidden="1"/>
    </xf>
    <xf numFmtId="0" fontId="3" fillId="0" borderId="1" xfId="0" applyFont="1" applyBorder="1" applyAlignment="1" applyProtection="1">
      <alignment horizontal="center"/>
      <protection hidden="1"/>
    </xf>
    <xf numFmtId="0" fontId="3" fillId="0" borderId="0" xfId="0" applyFont="1" applyFill="1" applyBorder="1" applyAlignment="1" applyProtection="1">
      <alignment horizontal="center"/>
      <protection hidden="1"/>
    </xf>
    <xf numFmtId="0" fontId="0" fillId="7" borderId="17" xfId="0" applyFont="1" applyFill="1" applyBorder="1" applyAlignment="1" applyProtection="1">
      <alignment horizontal="center"/>
      <protection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0" fillId="0" borderId="21" xfId="0" applyFont="1" applyFill="1" applyBorder="1" applyAlignment="1" applyProtection="1">
      <alignment horizontal="center"/>
      <protection hidden="1"/>
    </xf>
    <xf numFmtId="0" fontId="3" fillId="8" borderId="0" xfId="0" applyFont="1" applyFill="1" applyAlignment="1" applyProtection="1">
      <alignment vertical="top"/>
      <protection hidden="1"/>
    </xf>
    <xf numFmtId="0" fontId="3" fillId="0" borderId="0" xfId="0" applyFont="1" applyFill="1" applyBorder="1" applyAlignment="1" applyProtection="1">
      <alignment horizontal="left" vertical="top"/>
      <protection hidden="1"/>
    </xf>
    <xf numFmtId="0" fontId="3" fillId="0" borderId="22" xfId="0" applyFont="1" applyFill="1" applyBorder="1" applyAlignment="1" applyProtection="1">
      <alignment horizontal="center"/>
      <protection hidden="1"/>
    </xf>
    <xf numFmtId="0" fontId="0" fillId="7" borderId="23" xfId="0" applyFont="1" applyFill="1" applyBorder="1" applyAlignment="1" applyProtection="1">
      <alignment horizontal="center"/>
      <protection hidden="1"/>
    </xf>
    <xf numFmtId="0" fontId="3" fillId="8" borderId="0" xfId="0" applyFont="1" applyFill="1" applyAlignment="1" applyProtection="1">
      <alignment vertical="top" wrapText="1"/>
      <protection hidden="1"/>
    </xf>
    <xf numFmtId="0" fontId="0" fillId="0" borderId="9" xfId="0" applyFont="1" applyFill="1" applyBorder="1" applyAlignment="1" applyProtection="1">
      <alignment horizontal="center"/>
      <protection hidden="1"/>
    </xf>
    <xf numFmtId="0" fontId="1" fillId="0" borderId="0" xfId="0" applyFont="1" applyFill="1" applyAlignment="1" applyProtection="1">
      <alignment horizontal="left" wrapText="1"/>
      <protection hidden="1"/>
    </xf>
    <xf numFmtId="0" fontId="0" fillId="0" borderId="0" xfId="0" applyFont="1" applyAlignment="1" applyProtection="1">
      <alignment horizontal="center"/>
      <protection hidden="1"/>
    </xf>
    <xf numFmtId="0" fontId="0" fillId="0" borderId="0" xfId="0" applyFont="1" applyAlignment="1" applyProtection="1">
      <alignment horizontal="right" indent="1"/>
      <protection hidden="1"/>
    </xf>
    <xf numFmtId="0" fontId="0" fillId="0" borderId="0" xfId="0" applyFont="1" applyAlignment="1" applyProtection="1">
      <protection hidden="1"/>
    </xf>
    <xf numFmtId="0" fontId="1" fillId="0" borderId="0" xfId="0" applyFont="1" applyAlignment="1" applyProtection="1">
      <alignment horizontal="center"/>
      <protection hidden="1"/>
    </xf>
    <xf numFmtId="0" fontId="1" fillId="0" borderId="0" xfId="0" applyFont="1" applyProtection="1">
      <protection hidden="1"/>
    </xf>
    <xf numFmtId="0" fontId="4" fillId="0" borderId="6" xfId="0" applyFont="1" applyBorder="1" applyAlignment="1" applyProtection="1">
      <alignment horizontal="right" vertical="center"/>
      <protection hidden="1"/>
    </xf>
    <xf numFmtId="0" fontId="4" fillId="0" borderId="0" xfId="0" applyFont="1" applyBorder="1" applyAlignment="1" applyProtection="1">
      <alignment vertical="center"/>
      <protection hidden="1"/>
    </xf>
    <xf numFmtId="0" fontId="4" fillId="0" borderId="0" xfId="0" applyFont="1" applyBorder="1" applyAlignment="1" applyProtection="1">
      <alignment horizontal="right" vertical="center"/>
      <protection hidden="1"/>
    </xf>
    <xf numFmtId="0" fontId="4" fillId="0" borderId="1"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0" fillId="0" borderId="0" xfId="0" applyFont="1" applyAlignment="1" applyProtection="1">
      <alignment vertical="center"/>
      <protection hidden="1"/>
    </xf>
    <xf numFmtId="164" fontId="4" fillId="0" borderId="0" xfId="0" applyNumberFormat="1" applyFont="1" applyFill="1" applyBorder="1" applyAlignment="1" applyProtection="1">
      <alignment horizontal="center" vertical="center"/>
      <protection hidden="1"/>
    </xf>
    <xf numFmtId="0" fontId="1" fillId="7" borderId="0" xfId="0" applyFont="1" applyFill="1" applyAlignment="1" applyProtection="1">
      <alignment horizontal="center"/>
      <protection hidden="1"/>
    </xf>
    <xf numFmtId="0" fontId="1" fillId="0" borderId="0" xfId="0" applyFont="1" applyFill="1" applyBorder="1" applyAlignment="1" applyProtection="1">
      <alignment horizontal="center"/>
      <protection hidden="1"/>
    </xf>
    <xf numFmtId="0" fontId="5" fillId="0" borderId="0" xfId="0" applyFont="1" applyAlignment="1" applyProtection="1">
      <alignment horizontal="left" vertical="top" wrapText="1"/>
      <protection hidden="1"/>
    </xf>
    <xf numFmtId="0" fontId="4" fillId="0" borderId="37" xfId="0" applyFont="1" applyBorder="1" applyAlignment="1" applyProtection="1">
      <alignment horizontal="center" vertical="center"/>
      <protection hidden="1"/>
    </xf>
    <xf numFmtId="0" fontId="4" fillId="0" borderId="38"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2" fontId="6" fillId="0" borderId="0" xfId="0" applyNumberFormat="1" applyFont="1" applyAlignment="1" applyProtection="1">
      <alignment vertical="top"/>
      <protection hidden="1"/>
    </xf>
    <xf numFmtId="2" fontId="0" fillId="0" borderId="0" xfId="0" applyNumberFormat="1" applyFont="1" applyAlignment="1" applyProtection="1">
      <alignment wrapText="1"/>
      <protection hidden="1"/>
    </xf>
    <xf numFmtId="2" fontId="0" fillId="0" borderId="0" xfId="0" applyNumberFormat="1" applyFont="1" applyProtection="1">
      <protection hidden="1"/>
    </xf>
    <xf numFmtId="2" fontId="5" fillId="0" borderId="0" xfId="0" applyNumberFormat="1" applyFont="1" applyAlignment="1" applyProtection="1">
      <alignment horizontal="left" vertical="top" wrapText="1"/>
      <protection hidden="1"/>
    </xf>
    <xf numFmtId="2" fontId="10" fillId="0" borderId="0" xfId="0" applyNumberFormat="1" applyFont="1" applyAlignment="1" applyProtection="1">
      <alignment horizontal="center" vertical="center" wrapText="1"/>
      <protection hidden="1"/>
    </xf>
    <xf numFmtId="2" fontId="3" fillId="8" borderId="0" xfId="0" applyNumberFormat="1" applyFont="1" applyFill="1" applyAlignment="1" applyProtection="1">
      <alignment horizontal="right" vertical="top"/>
      <protection hidden="1"/>
    </xf>
    <xf numFmtId="2" fontId="3" fillId="0" borderId="0" xfId="0" applyNumberFormat="1" applyFont="1" applyFill="1" applyAlignment="1" applyProtection="1">
      <alignment horizontal="left" vertical="top"/>
      <protection hidden="1"/>
    </xf>
    <xf numFmtId="2" fontId="0" fillId="0" borderId="0" xfId="0" quotePrefix="1" applyNumberFormat="1" applyFont="1" applyAlignment="1" applyProtection="1">
      <alignment horizontal="right" vertical="top"/>
      <protection hidden="1"/>
    </xf>
    <xf numFmtId="2" fontId="11" fillId="0" borderId="0" xfId="1" applyNumberFormat="1" applyFont="1" applyAlignment="1" applyProtection="1">
      <alignment wrapText="1"/>
      <protection hidden="1"/>
    </xf>
    <xf numFmtId="2" fontId="0" fillId="0" borderId="0" xfId="0" applyNumberFormat="1" applyFont="1" applyFill="1" applyBorder="1" applyAlignment="1" applyProtection="1">
      <alignment horizontal="center"/>
      <protection hidden="1"/>
    </xf>
    <xf numFmtId="2" fontId="0" fillId="0" borderId="0" xfId="0" applyNumberFormat="1" applyFont="1" applyAlignment="1" applyProtection="1">
      <alignment vertical="top"/>
      <protection hidden="1"/>
    </xf>
    <xf numFmtId="2" fontId="0" fillId="0" borderId="0" xfId="0" applyNumberFormat="1" applyFont="1" applyFill="1" applyBorder="1" applyProtection="1">
      <protection hidden="1"/>
    </xf>
    <xf numFmtId="2" fontId="3" fillId="8" borderId="0" xfId="0" applyNumberFormat="1" applyFont="1" applyFill="1" applyAlignment="1" applyProtection="1">
      <alignment vertical="top" wrapText="1"/>
      <protection hidden="1"/>
    </xf>
    <xf numFmtId="2" fontId="3" fillId="0" borderId="0" xfId="0" applyNumberFormat="1" applyFont="1" applyFill="1" applyBorder="1" applyAlignment="1" applyProtection="1">
      <alignment horizontal="left" vertical="top"/>
      <protection hidden="1"/>
    </xf>
    <xf numFmtId="2" fontId="0" fillId="0" borderId="9" xfId="0" applyNumberFormat="1" applyFont="1" applyFill="1" applyBorder="1" applyAlignment="1" applyProtection="1">
      <alignment horizontal="center"/>
      <protection hidden="1"/>
    </xf>
    <xf numFmtId="2" fontId="1" fillId="0" borderId="0" xfId="0" applyNumberFormat="1" applyFont="1" applyFill="1" applyAlignment="1" applyProtection="1">
      <alignment horizontal="left" wrapText="1"/>
      <protection hidden="1"/>
    </xf>
    <xf numFmtId="0" fontId="4" fillId="7" borderId="0" xfId="0" applyFont="1" applyFill="1" applyAlignment="1" applyProtection="1">
      <alignment horizontal="center"/>
      <protection hidden="1"/>
    </xf>
    <xf numFmtId="0" fontId="4" fillId="0" borderId="0" xfId="0" applyFont="1" applyFill="1" applyBorder="1" applyAlignment="1" applyProtection="1">
      <alignment horizontal="center"/>
      <protection hidden="1"/>
    </xf>
    <xf numFmtId="1" fontId="3" fillId="0" borderId="1" xfId="0" applyNumberFormat="1" applyFont="1" applyBorder="1" applyAlignment="1" applyProtection="1">
      <alignment horizontal="center"/>
      <protection hidden="1"/>
    </xf>
    <xf numFmtId="1" fontId="3" fillId="0" borderId="0" xfId="0" applyNumberFormat="1" applyFont="1" applyFill="1" applyBorder="1" applyAlignment="1" applyProtection="1">
      <alignment horizontal="center"/>
      <protection hidden="1"/>
    </xf>
    <xf numFmtId="1" fontId="0" fillId="7" borderId="17" xfId="0" applyNumberFormat="1" applyFont="1" applyFill="1" applyBorder="1" applyAlignment="1" applyProtection="1">
      <alignment horizontal="center"/>
      <protection hidden="1"/>
    </xf>
    <xf numFmtId="1" fontId="0" fillId="0" borderId="0" xfId="0" applyNumberFormat="1" applyFont="1" applyFill="1" applyBorder="1" applyAlignment="1" applyProtection="1">
      <alignment horizontal="center"/>
      <protection hidden="1"/>
    </xf>
    <xf numFmtId="1" fontId="0" fillId="7" borderId="18" xfId="0" applyNumberFormat="1" applyFont="1" applyFill="1" applyBorder="1" applyAlignment="1" applyProtection="1">
      <alignment horizontal="center"/>
      <protection locked="0" hidden="1"/>
    </xf>
    <xf numFmtId="1" fontId="0" fillId="7" borderId="19" xfId="0" applyNumberFormat="1" applyFont="1" applyFill="1" applyBorder="1" applyAlignment="1" applyProtection="1">
      <alignment horizontal="center"/>
      <protection locked="0" hidden="1"/>
    </xf>
    <xf numFmtId="1" fontId="0" fillId="7" borderId="20" xfId="0" applyNumberFormat="1" applyFont="1" applyFill="1" applyBorder="1" applyAlignment="1" applyProtection="1">
      <alignment horizontal="center"/>
      <protection locked="0" hidden="1"/>
    </xf>
    <xf numFmtId="1" fontId="0" fillId="0" borderId="0" xfId="0" applyNumberFormat="1" applyFont="1" applyProtection="1">
      <protection hidden="1"/>
    </xf>
    <xf numFmtId="1" fontId="0" fillId="0" borderId="0" xfId="0" applyNumberFormat="1" applyFont="1" applyFill="1" applyBorder="1" applyProtection="1">
      <protection hidden="1"/>
    </xf>
    <xf numFmtId="1" fontId="0" fillId="0" borderId="21" xfId="0" applyNumberFormat="1" applyFont="1" applyFill="1" applyBorder="1" applyAlignment="1" applyProtection="1">
      <alignment horizontal="center"/>
      <protection hidden="1"/>
    </xf>
    <xf numFmtId="1" fontId="0" fillId="0" borderId="12" xfId="0" applyNumberFormat="1" applyFont="1" applyFill="1" applyBorder="1" applyAlignment="1" applyProtection="1">
      <alignment horizontal="center"/>
      <protection locked="0" hidden="1"/>
    </xf>
    <xf numFmtId="1" fontId="0" fillId="0" borderId="0" xfId="0" applyNumberFormat="1" applyFont="1" applyFill="1" applyBorder="1" applyAlignment="1" applyProtection="1">
      <alignment horizontal="center"/>
      <protection locked="0" hidden="1"/>
    </xf>
    <xf numFmtId="1" fontId="0" fillId="0" borderId="13" xfId="0" applyNumberFormat="1" applyFont="1" applyFill="1" applyBorder="1" applyAlignment="1" applyProtection="1">
      <alignment horizontal="center"/>
      <protection locked="0" hidden="1"/>
    </xf>
    <xf numFmtId="1" fontId="3" fillId="8" borderId="0" xfId="0" applyNumberFormat="1" applyFont="1" applyFill="1" applyAlignment="1" applyProtection="1">
      <alignment vertical="top"/>
      <protection hidden="1"/>
    </xf>
    <xf numFmtId="1" fontId="3" fillId="0" borderId="0" xfId="0" applyNumberFormat="1" applyFont="1" applyFill="1" applyBorder="1" applyAlignment="1" applyProtection="1">
      <alignment horizontal="left" vertical="top"/>
      <protection hidden="1"/>
    </xf>
    <xf numFmtId="1" fontId="3" fillId="0" borderId="22" xfId="0" applyNumberFormat="1" applyFont="1" applyFill="1" applyBorder="1" applyAlignment="1" applyProtection="1">
      <alignment horizontal="center"/>
      <protection hidden="1"/>
    </xf>
    <xf numFmtId="1" fontId="0" fillId="7" borderId="23" xfId="0" applyNumberFormat="1" applyFont="1" applyFill="1" applyBorder="1" applyAlignment="1" applyProtection="1">
      <alignment horizontal="center"/>
      <protection hidden="1"/>
    </xf>
    <xf numFmtId="1" fontId="0" fillId="7" borderId="24" xfId="0" applyNumberFormat="1" applyFont="1" applyFill="1" applyBorder="1" applyAlignment="1" applyProtection="1">
      <alignment horizontal="center"/>
      <protection locked="0" hidden="1"/>
    </xf>
    <xf numFmtId="1" fontId="0" fillId="7" borderId="1" xfId="0" applyNumberFormat="1" applyFont="1" applyFill="1" applyBorder="1" applyAlignment="1" applyProtection="1">
      <alignment horizontal="center"/>
      <protection locked="0" hidden="1"/>
    </xf>
    <xf numFmtId="1" fontId="0" fillId="7" borderId="25" xfId="0" applyNumberFormat="1" applyFont="1" applyFill="1" applyBorder="1" applyAlignment="1" applyProtection="1">
      <alignment horizontal="center"/>
      <protection locked="0" hidden="1"/>
    </xf>
    <xf numFmtId="1" fontId="0" fillId="7" borderId="26" xfId="0" applyNumberFormat="1" applyFont="1" applyFill="1" applyBorder="1" applyAlignment="1" applyProtection="1">
      <alignment horizontal="center"/>
      <protection hidden="1"/>
    </xf>
    <xf numFmtId="1" fontId="0" fillId="7" borderId="2" xfId="0" applyNumberFormat="1" applyFont="1" applyFill="1" applyBorder="1" applyAlignment="1" applyProtection="1">
      <alignment horizontal="center"/>
      <protection locked="0" hidden="1"/>
    </xf>
    <xf numFmtId="1" fontId="0" fillId="7" borderId="27" xfId="0" applyNumberFormat="1" applyFont="1" applyFill="1" applyBorder="1" applyAlignment="1" applyProtection="1">
      <alignment horizontal="center"/>
      <protection locked="0" hidden="1"/>
    </xf>
    <xf numFmtId="0" fontId="1" fillId="0" borderId="1"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39" xfId="0" applyFont="1" applyFill="1" applyBorder="1" applyAlignment="1" applyProtection="1">
      <alignment horizontal="center" vertical="center"/>
      <protection hidden="1"/>
    </xf>
    <xf numFmtId="0" fontId="1" fillId="0" borderId="38" xfId="0" applyFont="1" applyFill="1" applyBorder="1" applyAlignment="1" applyProtection="1">
      <alignment horizontal="center" vertical="center"/>
      <protection hidden="1"/>
    </xf>
    <xf numFmtId="0" fontId="15" fillId="0" borderId="0" xfId="0" applyFont="1" applyAlignment="1" applyProtection="1">
      <alignment horizontal="center"/>
      <protection hidden="1"/>
    </xf>
    <xf numFmtId="0" fontId="15" fillId="0" borderId="0" xfId="0" applyFont="1" applyProtection="1">
      <protection hidden="1"/>
    </xf>
    <xf numFmtId="0" fontId="17" fillId="0" borderId="6" xfId="0" applyFont="1" applyBorder="1" applyAlignment="1" applyProtection="1">
      <alignment horizontal="right" vertical="center"/>
      <protection hidden="1"/>
    </xf>
    <xf numFmtId="0" fontId="15" fillId="0" borderId="1" xfId="0" applyFont="1" applyBorder="1" applyAlignment="1" applyProtection="1">
      <alignment horizontal="center" vertical="center"/>
      <protection hidden="1"/>
    </xf>
    <xf numFmtId="0" fontId="15" fillId="0" borderId="2" xfId="0" applyFont="1" applyBorder="1" applyAlignment="1" applyProtection="1">
      <alignment vertical="center"/>
      <protection hidden="1"/>
    </xf>
    <xf numFmtId="0" fontId="15" fillId="9" borderId="2" xfId="0" applyFont="1" applyFill="1" applyBorder="1" applyAlignment="1" applyProtection="1">
      <alignment horizontal="center" vertical="center" shrinkToFit="1"/>
      <protection hidden="1"/>
    </xf>
    <xf numFmtId="0" fontId="15" fillId="0" borderId="5" xfId="0" applyFont="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5" fillId="0" borderId="46" xfId="0" applyFont="1" applyBorder="1" applyAlignment="1" applyProtection="1">
      <alignment horizontal="center" vertical="center"/>
      <protection hidden="1"/>
    </xf>
    <xf numFmtId="0" fontId="15" fillId="0" borderId="52" xfId="0" applyFont="1" applyBorder="1" applyAlignment="1" applyProtection="1">
      <alignment horizontal="center" vertical="center"/>
      <protection hidden="1"/>
    </xf>
    <xf numFmtId="0" fontId="15" fillId="0" borderId="55" xfId="0"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0" fillId="0" borderId="0" xfId="0" applyFont="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7" fillId="2" borderId="1" xfId="0" applyFont="1" applyFill="1" applyBorder="1" applyAlignment="1" applyProtection="1">
      <alignment horizontal="center" vertical="center"/>
      <protection hidden="1"/>
    </xf>
    <xf numFmtId="0" fontId="18" fillId="0" borderId="1" xfId="1" applyFont="1" applyFill="1" applyBorder="1" applyAlignment="1" applyProtection="1">
      <alignment horizontal="center" vertical="center"/>
      <protection hidden="1"/>
    </xf>
    <xf numFmtId="0" fontId="4" fillId="0" borderId="6" xfId="0" applyFont="1" applyBorder="1" applyAlignment="1">
      <alignment horizontal="right"/>
    </xf>
    <xf numFmtId="0" fontId="21" fillId="0" borderId="6" xfId="0" applyFont="1" applyBorder="1" applyAlignment="1">
      <alignment horizontal="center" vertical="center"/>
    </xf>
    <xf numFmtId="0" fontId="4" fillId="0" borderId="6" xfId="0" applyFont="1" applyBorder="1" applyAlignment="1">
      <alignment horizontal="right" wrapText="1"/>
    </xf>
    <xf numFmtId="0" fontId="1" fillId="2" borderId="1" xfId="0" applyFont="1" applyFill="1" applyBorder="1" applyAlignment="1">
      <alignment horizontal="center" vertical="center"/>
    </xf>
    <xf numFmtId="0" fontId="1" fillId="0" borderId="0" xfId="0" applyFont="1" applyFill="1" applyBorder="1" applyAlignment="1">
      <alignment horizontal="center"/>
    </xf>
    <xf numFmtId="0" fontId="4" fillId="0" borderId="0" xfId="0" applyFont="1" applyAlignment="1">
      <alignment horizontal="right" wrapText="1"/>
    </xf>
    <xf numFmtId="1" fontId="1" fillId="0" borderId="1" xfId="0" applyNumberFormat="1" applyFont="1" applyBorder="1" applyAlignment="1">
      <alignment horizontal="center"/>
    </xf>
    <xf numFmtId="0" fontId="4" fillId="0" borderId="0" xfId="0" applyFont="1" applyAlignment="1">
      <alignment horizontal="right"/>
    </xf>
    <xf numFmtId="9" fontId="1" fillId="0" borderId="1" xfId="0" applyNumberFormat="1" applyFont="1" applyBorder="1" applyAlignment="1">
      <alignment horizontal="center"/>
    </xf>
    <xf numFmtId="9" fontId="1" fillId="0" borderId="0" xfId="0" applyNumberFormat="1" applyFont="1" applyFill="1" applyBorder="1" applyAlignment="1">
      <alignment horizontal="center"/>
    </xf>
    <xf numFmtId="0" fontId="4" fillId="0" borderId="0" xfId="0" applyFont="1" applyBorder="1" applyAlignment="1">
      <alignment horizontal="right" vertical="center"/>
    </xf>
    <xf numFmtId="0" fontId="4" fillId="0" borderId="0" xfId="0" applyFont="1"/>
    <xf numFmtId="0" fontId="1" fillId="0" borderId="0" xfId="0" applyFont="1"/>
    <xf numFmtId="0" fontId="4" fillId="0" borderId="0" xfId="0" applyFont="1" applyFill="1" applyBorder="1" applyAlignment="1">
      <alignment horizontal="center"/>
    </xf>
    <xf numFmtId="9" fontId="4" fillId="0" borderId="0" xfId="0" applyNumberFormat="1" applyFont="1" applyFill="1" applyBorder="1" applyAlignment="1">
      <alignment horizontal="center"/>
    </xf>
    <xf numFmtId="0" fontId="1" fillId="0" borderId="0" xfId="0" applyFont="1" applyBorder="1"/>
    <xf numFmtId="0" fontId="4" fillId="0" borderId="0" xfId="0" applyFont="1" applyFill="1" applyBorder="1" applyAlignment="1">
      <alignment horizontal="center" vertical="center"/>
    </xf>
    <xf numFmtId="0" fontId="1" fillId="0" borderId="0" xfId="0" applyFont="1" applyAlignment="1"/>
    <xf numFmtId="9" fontId="1" fillId="0" borderId="0" xfId="0" applyNumberFormat="1" applyFont="1"/>
    <xf numFmtId="0" fontId="1" fillId="0" borderId="0" xfId="0" applyFont="1" applyAlignment="1">
      <alignment vertical="center"/>
    </xf>
    <xf numFmtId="0" fontId="1" fillId="0" borderId="0" xfId="0" applyFont="1" applyAlignment="1">
      <alignment horizontal="right"/>
    </xf>
    <xf numFmtId="0" fontId="1" fillId="0" borderId="0" xfId="0" applyFont="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0" fillId="7" borderId="18" xfId="0" applyFont="1" applyFill="1" applyBorder="1" applyAlignment="1" applyProtection="1">
      <alignment horizontal="center"/>
      <protection locked="0"/>
    </xf>
    <xf numFmtId="0" fontId="0" fillId="7" borderId="19" xfId="0" applyFont="1" applyFill="1" applyBorder="1" applyAlignment="1" applyProtection="1">
      <alignment horizontal="center"/>
      <protection locked="0"/>
    </xf>
    <xf numFmtId="0" fontId="0" fillId="7" borderId="20" xfId="0" applyFont="1" applyFill="1" applyBorder="1" applyAlignment="1" applyProtection="1">
      <alignment horizontal="center"/>
      <protection locked="0"/>
    </xf>
    <xf numFmtId="0" fontId="0" fillId="0" borderId="12"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13" xfId="0" applyFont="1" applyFill="1" applyBorder="1" applyAlignment="1" applyProtection="1">
      <alignment horizontal="center"/>
      <protection locked="0"/>
    </xf>
    <xf numFmtId="0" fontId="0" fillId="7" borderId="24" xfId="0" applyFont="1" applyFill="1" applyBorder="1" applyAlignment="1" applyProtection="1">
      <alignment horizontal="center"/>
      <protection locked="0"/>
    </xf>
    <xf numFmtId="0" fontId="0" fillId="7" borderId="1" xfId="0" applyFont="1" applyFill="1" applyBorder="1" applyAlignment="1" applyProtection="1">
      <alignment horizontal="center"/>
      <protection locked="0"/>
    </xf>
    <xf numFmtId="0" fontId="0" fillId="7" borderId="25" xfId="0" applyFont="1" applyFill="1" applyBorder="1" applyAlignment="1" applyProtection="1">
      <alignment horizontal="center"/>
      <protection locked="0"/>
    </xf>
    <xf numFmtId="0" fontId="0" fillId="7" borderId="2" xfId="0" applyFont="1" applyFill="1" applyBorder="1" applyAlignment="1" applyProtection="1">
      <alignment horizontal="center"/>
      <protection locked="0"/>
    </xf>
    <xf numFmtId="0" fontId="0" fillId="7" borderId="27" xfId="0" applyFont="1" applyFill="1" applyBorder="1" applyAlignment="1" applyProtection="1">
      <alignment horizontal="center"/>
      <protection locked="0"/>
    </xf>
    <xf numFmtId="2" fontId="15" fillId="0" borderId="72" xfId="0" applyNumberFormat="1" applyFont="1" applyBorder="1" applyAlignment="1" applyProtection="1">
      <alignment horizontal="left" vertical="center"/>
      <protection locked="0"/>
    </xf>
    <xf numFmtId="2" fontId="15" fillId="0" borderId="77" xfId="0" applyNumberFormat="1" applyFont="1" applyBorder="1" applyAlignment="1" applyProtection="1">
      <alignment horizontal="left" vertical="center"/>
      <protection locked="0"/>
    </xf>
    <xf numFmtId="2" fontId="15" fillId="0" borderId="78" xfId="0" applyNumberFormat="1" applyFont="1" applyBorder="1" applyAlignment="1" applyProtection="1">
      <alignment horizontal="left" vertical="center"/>
      <protection locked="0"/>
    </xf>
    <xf numFmtId="2" fontId="15" fillId="0" borderId="79" xfId="0" applyNumberFormat="1" applyFont="1" applyBorder="1" applyAlignment="1" applyProtection="1">
      <alignment horizontal="left" vertical="center"/>
      <protection locked="0"/>
    </xf>
    <xf numFmtId="2" fontId="15" fillId="0" borderId="80" xfId="0" applyNumberFormat="1" applyFont="1" applyBorder="1" applyAlignment="1" applyProtection="1">
      <alignment horizontal="left" vertical="center"/>
      <protection locked="0"/>
    </xf>
    <xf numFmtId="0" fontId="19" fillId="2" borderId="1" xfId="0" applyFont="1" applyFill="1" applyBorder="1" applyAlignment="1" applyProtection="1">
      <alignment horizontal="center" vertical="center"/>
      <protection hidden="1"/>
    </xf>
    <xf numFmtId="1" fontId="15" fillId="0" borderId="73" xfId="0" applyNumberFormat="1" applyFont="1" applyBorder="1" applyAlignment="1" applyProtection="1">
      <alignment horizontal="center" vertical="center"/>
      <protection locked="0"/>
    </xf>
    <xf numFmtId="1" fontId="15" fillId="0" borderId="74" xfId="0" applyNumberFormat="1" applyFont="1" applyBorder="1" applyAlignment="1" applyProtection="1">
      <alignment horizontal="center" vertical="center"/>
      <protection locked="0"/>
    </xf>
    <xf numFmtId="1" fontId="15" fillId="0" borderId="75" xfId="0" applyNumberFormat="1" applyFont="1" applyBorder="1" applyAlignment="1" applyProtection="1">
      <alignment horizontal="center" vertical="center"/>
      <protection locked="0"/>
    </xf>
    <xf numFmtId="1" fontId="15" fillId="0" borderId="76" xfId="0" applyNumberFormat="1" applyFont="1" applyBorder="1" applyAlignment="1" applyProtection="1">
      <alignment horizontal="center" vertical="center"/>
      <protection locked="0"/>
    </xf>
    <xf numFmtId="1" fontId="15" fillId="0" borderId="47" xfId="0" applyNumberFormat="1" applyFont="1" applyBorder="1" applyAlignment="1" applyProtection="1">
      <alignment horizontal="center" vertical="center"/>
      <protection locked="0"/>
    </xf>
    <xf numFmtId="1" fontId="15" fillId="0" borderId="49" xfId="0" applyNumberFormat="1" applyFont="1" applyBorder="1" applyAlignment="1" applyProtection="1">
      <alignment horizontal="center" vertical="center"/>
      <protection locked="0"/>
    </xf>
    <xf numFmtId="1" fontId="15" fillId="0" borderId="51" xfId="0" applyNumberFormat="1" applyFont="1" applyBorder="1" applyAlignment="1" applyProtection="1">
      <alignment horizontal="center" vertical="center"/>
      <protection locked="0"/>
    </xf>
    <xf numFmtId="1" fontId="15" fillId="0" borderId="50" xfId="0" applyNumberFormat="1" applyFont="1" applyBorder="1" applyAlignment="1" applyProtection="1">
      <alignment horizontal="center" vertical="center"/>
      <protection locked="0"/>
    </xf>
    <xf numFmtId="1" fontId="15" fillId="0" borderId="54" xfId="0" applyNumberFormat="1" applyFont="1" applyBorder="1" applyAlignment="1" applyProtection="1">
      <alignment horizontal="center" vertical="center"/>
      <protection locked="0"/>
    </xf>
    <xf numFmtId="1" fontId="15" fillId="0" borderId="61" xfId="0" applyNumberFormat="1" applyFont="1" applyBorder="1" applyAlignment="1" applyProtection="1">
      <alignment horizontal="center" vertical="center"/>
      <protection locked="0"/>
    </xf>
    <xf numFmtId="1" fontId="15" fillId="0" borderId="63" xfId="0" applyNumberFormat="1" applyFont="1" applyBorder="1" applyAlignment="1" applyProtection="1">
      <alignment horizontal="center" vertical="center"/>
      <protection locked="0"/>
    </xf>
    <xf numFmtId="1" fontId="15" fillId="0" borderId="62" xfId="0" applyNumberFormat="1" applyFont="1" applyBorder="1" applyAlignment="1" applyProtection="1">
      <alignment horizontal="center" vertical="center"/>
      <protection locked="0"/>
    </xf>
    <xf numFmtId="1" fontId="15" fillId="0" borderId="56" xfId="0" applyNumberFormat="1" applyFont="1" applyBorder="1" applyAlignment="1" applyProtection="1">
      <alignment horizontal="center" vertical="center"/>
      <protection locked="0"/>
    </xf>
    <xf numFmtId="1" fontId="15" fillId="0" borderId="58" xfId="0" applyNumberFormat="1" applyFont="1" applyBorder="1" applyAlignment="1" applyProtection="1">
      <alignment horizontal="center" vertical="center"/>
      <protection locked="0"/>
    </xf>
    <xf numFmtId="1" fontId="15" fillId="0" borderId="60" xfId="0" applyNumberFormat="1" applyFont="1" applyBorder="1" applyAlignment="1" applyProtection="1">
      <alignment horizontal="center" vertical="center"/>
      <protection locked="0"/>
    </xf>
    <xf numFmtId="1" fontId="15" fillId="0" borderId="59" xfId="0" applyNumberFormat="1" applyFont="1" applyBorder="1" applyAlignment="1" applyProtection="1">
      <alignment horizontal="center" vertical="center"/>
      <protection locked="0"/>
    </xf>
    <xf numFmtId="1" fontId="15" fillId="0" borderId="81" xfId="0" applyNumberFormat="1" applyFont="1" applyBorder="1" applyAlignment="1" applyProtection="1">
      <alignment horizontal="center" vertical="center"/>
      <protection locked="0"/>
    </xf>
    <xf numFmtId="1" fontId="15" fillId="0" borderId="82" xfId="0" applyNumberFormat="1" applyFont="1" applyBorder="1" applyAlignment="1" applyProtection="1">
      <alignment horizontal="center" vertical="center"/>
      <protection locked="0"/>
    </xf>
    <xf numFmtId="1" fontId="15" fillId="0" borderId="83" xfId="0" applyNumberFormat="1" applyFont="1" applyBorder="1" applyAlignment="1" applyProtection="1">
      <alignment horizontal="center" vertical="center"/>
      <protection locked="0"/>
    </xf>
    <xf numFmtId="1" fontId="15" fillId="0" borderId="84" xfId="0" applyNumberFormat="1" applyFont="1" applyBorder="1" applyAlignment="1" applyProtection="1">
      <alignment horizontal="center" vertical="center"/>
      <protection locked="0"/>
    </xf>
    <xf numFmtId="0" fontId="0" fillId="0" borderId="71" xfId="0" applyFont="1" applyBorder="1" applyProtection="1">
      <protection hidden="1"/>
    </xf>
    <xf numFmtId="164" fontId="18" fillId="0" borderId="0" xfId="1" applyNumberFormat="1" applyFont="1" applyFill="1" applyBorder="1" applyAlignment="1" applyProtection="1">
      <alignment vertical="center"/>
      <protection hidden="1"/>
    </xf>
    <xf numFmtId="164" fontId="18" fillId="0" borderId="1" xfId="1" applyNumberFormat="1" applyFont="1" applyFill="1" applyBorder="1" applyAlignment="1" applyProtection="1">
      <alignment horizontal="center" vertical="center"/>
      <protection hidden="1"/>
    </xf>
    <xf numFmtId="1" fontId="15" fillId="9" borderId="73" xfId="0" applyNumberFormat="1" applyFont="1" applyFill="1" applyBorder="1" applyAlignment="1" applyProtection="1">
      <alignment horizontal="center" vertical="center"/>
      <protection locked="0"/>
    </xf>
    <xf numFmtId="1" fontId="15" fillId="9" borderId="47" xfId="0" applyNumberFormat="1" applyFont="1" applyFill="1" applyBorder="1" applyAlignment="1" applyProtection="1">
      <alignment horizontal="center" vertical="center"/>
      <protection locked="0"/>
    </xf>
    <xf numFmtId="1" fontId="15" fillId="9" borderId="54" xfId="0" applyNumberFormat="1" applyFont="1" applyFill="1" applyBorder="1" applyAlignment="1" applyProtection="1">
      <alignment horizontal="center" vertical="center"/>
      <protection locked="0"/>
    </xf>
    <xf numFmtId="1" fontId="15" fillId="9" borderId="56" xfId="0" applyNumberFormat="1" applyFont="1" applyFill="1" applyBorder="1" applyAlignment="1" applyProtection="1">
      <alignment horizontal="center" vertical="center"/>
      <protection locked="0"/>
    </xf>
    <xf numFmtId="1" fontId="15" fillId="9" borderId="81" xfId="0" applyNumberFormat="1" applyFont="1" applyFill="1" applyBorder="1" applyAlignment="1" applyProtection="1">
      <alignment horizontal="center" vertical="center"/>
      <protection locked="0"/>
    </xf>
    <xf numFmtId="0" fontId="22" fillId="0" borderId="0" xfId="0" applyFont="1" applyAlignment="1" applyProtection="1">
      <alignment wrapText="1"/>
      <protection hidden="1"/>
    </xf>
    <xf numFmtId="0" fontId="17" fillId="11" borderId="44" xfId="0" applyFont="1" applyFill="1" applyBorder="1" applyAlignment="1" applyProtection="1">
      <alignment horizontal="center" vertical="center"/>
      <protection hidden="1"/>
    </xf>
    <xf numFmtId="0" fontId="17" fillId="11" borderId="45" xfId="0" applyFont="1" applyFill="1" applyBorder="1" applyAlignment="1" applyProtection="1">
      <alignment horizontal="center" vertical="center"/>
      <protection hidden="1"/>
    </xf>
    <xf numFmtId="0" fontId="17" fillId="11" borderId="48" xfId="0" applyFont="1" applyFill="1" applyBorder="1" applyAlignment="1" applyProtection="1">
      <alignment horizontal="center" vertical="center"/>
      <protection hidden="1"/>
    </xf>
    <xf numFmtId="0" fontId="17" fillId="11" borderId="47" xfId="0" applyFont="1" applyFill="1" applyBorder="1" applyAlignment="1" applyProtection="1">
      <alignment horizontal="center" vertical="center"/>
      <protection hidden="1"/>
    </xf>
    <xf numFmtId="0" fontId="17" fillId="11" borderId="53" xfId="0" applyFont="1" applyFill="1" applyBorder="1" applyAlignment="1" applyProtection="1">
      <alignment horizontal="center" vertical="center"/>
      <protection hidden="1"/>
    </xf>
    <xf numFmtId="0" fontId="17" fillId="11" borderId="54" xfId="0" applyFont="1" applyFill="1" applyBorder="1" applyAlignment="1" applyProtection="1">
      <alignment horizontal="center" vertical="center"/>
      <protection hidden="1"/>
    </xf>
    <xf numFmtId="0" fontId="17" fillId="11" borderId="57" xfId="0" applyFont="1" applyFill="1" applyBorder="1" applyAlignment="1" applyProtection="1">
      <alignment horizontal="center" vertical="center"/>
      <protection hidden="1"/>
    </xf>
    <xf numFmtId="0" fontId="17" fillId="11" borderId="7" xfId="0" applyFont="1" applyFill="1" applyBorder="1" applyAlignment="1" applyProtection="1">
      <alignment horizontal="center" vertical="center"/>
      <protection hidden="1"/>
    </xf>
    <xf numFmtId="0" fontId="17" fillId="11" borderId="40" xfId="0" applyFont="1" applyFill="1" applyBorder="1" applyAlignment="1" applyProtection="1">
      <alignment horizontal="center" vertical="center"/>
      <protection hidden="1"/>
    </xf>
    <xf numFmtId="0" fontId="17" fillId="11" borderId="42" xfId="0" applyFont="1" applyFill="1" applyBorder="1" applyAlignment="1" applyProtection="1">
      <alignment horizontal="center" vertical="center"/>
      <protection hidden="1"/>
    </xf>
    <xf numFmtId="0" fontId="17" fillId="11" borderId="41" xfId="0" applyFont="1" applyFill="1" applyBorder="1" applyAlignment="1" applyProtection="1">
      <alignment horizontal="center" vertical="center"/>
      <protection hidden="1"/>
    </xf>
    <xf numFmtId="9" fontId="15" fillId="11" borderId="1" xfId="0" applyNumberFormat="1" applyFont="1" applyFill="1" applyBorder="1" applyAlignment="1" applyProtection="1">
      <alignment horizontal="center" vertical="center" shrinkToFit="1"/>
      <protection hidden="1"/>
    </xf>
    <xf numFmtId="9" fontId="15" fillId="11" borderId="37" xfId="0" applyNumberFormat="1" applyFont="1" applyFill="1" applyBorder="1" applyAlignment="1" applyProtection="1">
      <alignment horizontal="center" vertical="center" shrinkToFit="1"/>
      <protection hidden="1"/>
    </xf>
    <xf numFmtId="9" fontId="15" fillId="11" borderId="39" xfId="0" applyNumberFormat="1" applyFont="1" applyFill="1" applyBorder="1" applyAlignment="1" applyProtection="1">
      <alignment horizontal="center" vertical="center" shrinkToFit="1"/>
      <protection hidden="1"/>
    </xf>
    <xf numFmtId="9" fontId="15" fillId="11" borderId="38" xfId="0" applyNumberFormat="1" applyFont="1" applyFill="1" applyBorder="1" applyAlignment="1" applyProtection="1">
      <alignment horizontal="center" vertical="center" shrinkToFit="1"/>
      <protection hidden="1"/>
    </xf>
    <xf numFmtId="0" fontId="15" fillId="11" borderId="1" xfId="0" applyFont="1" applyFill="1" applyBorder="1" applyAlignment="1" applyProtection="1">
      <alignment horizontal="center" vertical="center"/>
      <protection hidden="1"/>
    </xf>
    <xf numFmtId="0" fontId="15" fillId="11" borderId="37" xfId="0" applyFont="1" applyFill="1" applyBorder="1" applyAlignment="1" applyProtection="1">
      <alignment horizontal="center" vertical="center"/>
      <protection hidden="1"/>
    </xf>
    <xf numFmtId="0" fontId="15" fillId="11" borderId="39" xfId="0" applyFont="1" applyFill="1" applyBorder="1" applyAlignment="1" applyProtection="1">
      <alignment horizontal="center" vertical="center"/>
      <protection hidden="1"/>
    </xf>
    <xf numFmtId="0" fontId="15" fillId="11" borderId="38" xfId="0" applyFont="1" applyFill="1" applyBorder="1" applyAlignment="1" applyProtection="1">
      <alignment horizontal="center" vertical="center"/>
      <protection hidden="1"/>
    </xf>
    <xf numFmtId="0" fontId="17" fillId="11" borderId="4" xfId="0" applyFont="1" applyFill="1" applyBorder="1" applyAlignment="1" applyProtection="1">
      <alignment horizontal="center" vertical="center"/>
      <protection hidden="1"/>
    </xf>
    <xf numFmtId="0" fontId="0" fillId="0" borderId="0" xfId="0" applyFont="1" applyAlignment="1" applyProtection="1">
      <alignment horizontal="right"/>
      <protection hidden="1"/>
    </xf>
    <xf numFmtId="0" fontId="1" fillId="0" borderId="0" xfId="0" applyFont="1" applyAlignment="1">
      <alignment horizontal="center"/>
    </xf>
    <xf numFmtId="2" fontId="3" fillId="0" borderId="0" xfId="0" applyNumberFormat="1" applyFont="1" applyAlignment="1" applyProtection="1">
      <alignment wrapText="1"/>
      <protection hidden="1"/>
    </xf>
    <xf numFmtId="0" fontId="3" fillId="0" borderId="0" xfId="0" applyFont="1" applyFill="1" applyAlignment="1" applyProtection="1">
      <alignment horizontal="right" vertical="top"/>
      <protection hidden="1"/>
    </xf>
    <xf numFmtId="0" fontId="3" fillId="0" borderId="0" xfId="0" applyFont="1" applyFill="1" applyAlignment="1" applyProtection="1">
      <alignment vertical="top" wrapText="1"/>
      <protection hidden="1"/>
    </xf>
    <xf numFmtId="0" fontId="3" fillId="0" borderId="0" xfId="0" applyFont="1" applyFill="1" applyAlignment="1" applyProtection="1">
      <alignment vertical="top"/>
      <protection hidden="1"/>
    </xf>
    <xf numFmtId="0" fontId="15" fillId="0" borderId="28" xfId="0" applyFont="1" applyBorder="1" applyAlignment="1">
      <alignment horizontal="center" wrapText="1"/>
    </xf>
    <xf numFmtId="0" fontId="15" fillId="0" borderId="28" xfId="0" applyFont="1" applyBorder="1" applyAlignment="1">
      <alignment horizontal="center"/>
    </xf>
    <xf numFmtId="0" fontId="15" fillId="0" borderId="69" xfId="0" applyFont="1" applyBorder="1" applyAlignment="1">
      <alignment horizontal="center"/>
    </xf>
    <xf numFmtId="0" fontId="15" fillId="0" borderId="68" xfId="0" applyFont="1" applyBorder="1" applyAlignment="1">
      <alignment horizontal="center" wrapText="1"/>
    </xf>
    <xf numFmtId="0" fontId="15" fillId="0" borderId="3" xfId="0" applyFont="1" applyBorder="1" applyAlignment="1">
      <alignment horizontal="center" wrapText="1"/>
    </xf>
    <xf numFmtId="0" fontId="15" fillId="0" borderId="4" xfId="0" applyFont="1" applyBorder="1" applyAlignment="1">
      <alignment horizontal="center" wrapText="1"/>
    </xf>
    <xf numFmtId="0" fontId="15" fillId="0" borderId="5" xfId="0" applyFont="1" applyBorder="1" applyAlignment="1">
      <alignment horizontal="center" wrapText="1"/>
    </xf>
    <xf numFmtId="0" fontId="16" fillId="0" borderId="68" xfId="0" applyFont="1" applyBorder="1" applyAlignment="1">
      <alignment horizontal="center" wrapText="1"/>
    </xf>
    <xf numFmtId="0" fontId="16" fillId="0" borderId="28" xfId="0" applyFont="1" applyBorder="1" applyAlignment="1">
      <alignment horizontal="center" wrapText="1"/>
    </xf>
    <xf numFmtId="0" fontId="15" fillId="0" borderId="67" xfId="0" applyFont="1" applyBorder="1" applyAlignment="1">
      <alignment horizontal="center" wrapText="1"/>
    </xf>
    <xf numFmtId="1" fontId="1" fillId="0" borderId="0" xfId="0" applyNumberFormat="1" applyFont="1" applyAlignment="1">
      <alignment vertical="center"/>
    </xf>
    <xf numFmtId="1" fontId="1" fillId="0" borderId="0" xfId="0" applyNumberFormat="1" applyFont="1"/>
    <xf numFmtId="0" fontId="7" fillId="0" borderId="0" xfId="0" applyFont="1" applyAlignment="1" applyProtection="1">
      <alignment vertical="center"/>
    </xf>
    <xf numFmtId="0" fontId="0" fillId="0" borderId="0" xfId="0" applyFont="1"/>
    <xf numFmtId="0" fontId="11" fillId="0" borderId="0" xfId="0" applyFont="1" applyFill="1"/>
    <xf numFmtId="0" fontId="0" fillId="0" borderId="0" xfId="0" applyFont="1" applyFill="1" applyBorder="1" applyAlignment="1">
      <alignment horizontal="left" indent="1"/>
    </xf>
    <xf numFmtId="0" fontId="28" fillId="0" borderId="0" xfId="0" applyFont="1" applyAlignment="1">
      <alignment vertical="center"/>
    </xf>
    <xf numFmtId="0" fontId="28" fillId="0" borderId="0" xfId="0" applyFont="1" applyFill="1" applyBorder="1" applyAlignment="1">
      <alignment vertical="center"/>
    </xf>
    <xf numFmtId="0" fontId="11" fillId="0" borderId="0" xfId="0" applyFont="1" applyFill="1" applyBorder="1" applyAlignment="1">
      <alignment vertical="center"/>
    </xf>
    <xf numFmtId="0" fontId="3" fillId="0" borderId="0" xfId="0" applyFont="1" applyAlignment="1">
      <alignment vertical="center"/>
    </xf>
    <xf numFmtId="0" fontId="28" fillId="0" borderId="28" xfId="0" applyFont="1" applyFill="1" applyBorder="1" applyAlignment="1">
      <alignment horizontal="center" vertical="center"/>
    </xf>
    <xf numFmtId="0" fontId="28" fillId="0" borderId="22" xfId="0" applyFont="1" applyFill="1" applyBorder="1" applyAlignment="1">
      <alignment horizontal="center" vertical="center"/>
    </xf>
    <xf numFmtId="0" fontId="29" fillId="0" borderId="0" xfId="0" applyFont="1" applyAlignment="1"/>
    <xf numFmtId="0" fontId="31" fillId="0" borderId="0" xfId="0" applyFont="1" applyAlignment="1">
      <alignment vertical="center"/>
    </xf>
    <xf numFmtId="0" fontId="5" fillId="0" borderId="0" xfId="0" applyFont="1"/>
    <xf numFmtId="0" fontId="28" fillId="15" borderId="0" xfId="0" applyFont="1" applyFill="1" applyBorder="1" applyAlignment="1">
      <alignment horizontal="right" vertical="center"/>
    </xf>
    <xf numFmtId="165" fontId="11" fillId="15" borderId="0" xfId="5" applyNumberFormat="1" applyFont="1" applyFill="1" applyBorder="1" applyAlignment="1">
      <alignment horizontal="center" vertical="center"/>
    </xf>
    <xf numFmtId="0" fontId="30" fillId="15" borderId="0" xfId="0" applyFont="1" applyFill="1" applyAlignment="1">
      <alignment horizontal="left" vertical="center" wrapText="1" indent="2"/>
    </xf>
    <xf numFmtId="2" fontId="32" fillId="15" borderId="0" xfId="0" applyNumberFormat="1" applyFont="1" applyFill="1" applyBorder="1" applyAlignment="1">
      <alignment horizontal="center" vertical="center"/>
    </xf>
    <xf numFmtId="0" fontId="11" fillId="0" borderId="0" xfId="0" applyFont="1"/>
    <xf numFmtId="0" fontId="9" fillId="0" borderId="0" xfId="0" applyFont="1" applyAlignment="1"/>
    <xf numFmtId="4" fontId="32" fillId="0" borderId="0" xfId="0" applyNumberFormat="1" applyFont="1" applyFill="1" applyBorder="1" applyAlignment="1">
      <alignment vertical="center"/>
    </xf>
    <xf numFmtId="4" fontId="33" fillId="0" borderId="0" xfId="0" applyNumberFormat="1" applyFont="1" applyFill="1" applyBorder="1" applyAlignment="1">
      <alignment vertical="center"/>
    </xf>
    <xf numFmtId="2" fontId="33" fillId="0" borderId="0" xfId="0" applyNumberFormat="1" applyFont="1" applyFill="1" applyBorder="1" applyAlignment="1">
      <alignment vertical="center"/>
    </xf>
    <xf numFmtId="0" fontId="28" fillId="0" borderId="0" xfId="0" applyFont="1" applyFill="1" applyBorder="1" applyAlignment="1">
      <alignment horizontal="right" vertical="center" indent="2"/>
    </xf>
    <xf numFmtId="165" fontId="11" fillId="0" borderId="0" xfId="5" applyNumberFormat="1" applyFont="1" applyFill="1" applyBorder="1" applyAlignment="1">
      <alignment horizontal="center" vertical="center" shrinkToFit="1"/>
    </xf>
    <xf numFmtId="0" fontId="30" fillId="0" borderId="0" xfId="0" applyFont="1" applyFill="1" applyAlignment="1">
      <alignment horizontal="left" wrapText="1" indent="2"/>
    </xf>
    <xf numFmtId="0" fontId="3" fillId="0" borderId="0" xfId="0" applyFont="1" applyFill="1" applyAlignment="1">
      <alignment horizontal="left"/>
    </xf>
    <xf numFmtId="0" fontId="3" fillId="0" borderId="0" xfId="0" applyFont="1" applyFill="1" applyAlignment="1">
      <alignment horizontal="center"/>
    </xf>
    <xf numFmtId="0" fontId="0" fillId="3" borderId="1" xfId="0" applyFill="1" applyBorder="1"/>
    <xf numFmtId="0" fontId="34" fillId="0" borderId="0" xfId="0" applyFont="1" applyFill="1" applyBorder="1" applyAlignment="1">
      <alignment vertical="center"/>
    </xf>
    <xf numFmtId="0" fontId="0" fillId="0" borderId="0" xfId="0" applyFill="1" applyBorder="1"/>
    <xf numFmtId="0" fontId="0" fillId="16" borderId="28" xfId="0" applyFill="1" applyBorder="1"/>
    <xf numFmtId="0" fontId="0" fillId="4" borderId="1" xfId="0" applyFill="1" applyBorder="1"/>
    <xf numFmtId="0" fontId="1" fillId="0" borderId="0" xfId="0" applyFont="1" applyAlignment="1" applyProtection="1">
      <alignment horizontal="right"/>
    </xf>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35" fillId="0" borderId="0" xfId="0" applyFont="1"/>
    <xf numFmtId="0" fontId="0" fillId="0" borderId="1" xfId="0" applyBorder="1" applyAlignment="1">
      <alignment horizontal="center"/>
    </xf>
    <xf numFmtId="0" fontId="3" fillId="0" borderId="0" xfId="0" applyFont="1" applyAlignment="1">
      <alignment horizontal="right"/>
    </xf>
    <xf numFmtId="0" fontId="0" fillId="0" borderId="1" xfId="0" applyBorder="1"/>
    <xf numFmtId="0" fontId="0" fillId="0" borderId="1" xfId="0" applyBorder="1" applyAlignment="1">
      <alignment horizontal="right"/>
    </xf>
    <xf numFmtId="0" fontId="0" fillId="0" borderId="0" xfId="0" applyAlignment="1">
      <alignment horizontal="right"/>
    </xf>
    <xf numFmtId="9" fontId="1" fillId="0" borderId="1" xfId="4" applyFont="1" applyBorder="1" applyAlignment="1">
      <alignment shrinkToFit="1"/>
    </xf>
    <xf numFmtId="0" fontId="0" fillId="0" borderId="34" xfId="0" applyBorder="1"/>
    <xf numFmtId="0" fontId="0" fillId="0" borderId="35" xfId="0" applyBorder="1"/>
    <xf numFmtId="0" fontId="0" fillId="0" borderId="36" xfId="0" applyBorder="1"/>
    <xf numFmtId="0" fontId="34" fillId="10" borderId="1" xfId="0" applyFont="1" applyFill="1" applyBorder="1" applyAlignment="1">
      <alignment vertical="center"/>
    </xf>
    <xf numFmtId="0" fontId="34" fillId="5" borderId="1" xfId="0" applyFont="1" applyFill="1" applyBorder="1" applyAlignment="1">
      <alignment vertical="center"/>
    </xf>
    <xf numFmtId="0" fontId="34" fillId="6" borderId="1" xfId="0" applyFont="1" applyFill="1" applyBorder="1" applyAlignment="1">
      <alignment vertical="center"/>
    </xf>
    <xf numFmtId="0" fontId="15" fillId="0" borderId="69" xfId="0" applyFont="1" applyBorder="1" applyAlignment="1">
      <alignment horizontal="center" wrapText="1"/>
    </xf>
    <xf numFmtId="0" fontId="16" fillId="0" borderId="67" xfId="0" applyFont="1" applyBorder="1" applyAlignment="1">
      <alignment horizontal="center" wrapText="1"/>
    </xf>
    <xf numFmtId="0" fontId="1" fillId="0" borderId="0" xfId="0" applyFont="1" applyFill="1" applyBorder="1" applyAlignment="1" applyProtection="1">
      <alignment horizontal="center" vertical="center"/>
      <protection hidden="1"/>
    </xf>
    <xf numFmtId="0" fontId="30" fillId="0" borderId="0" xfId="0" applyFont="1" applyFill="1" applyAlignment="1">
      <alignment horizontal="left" wrapText="1" indent="2"/>
    </xf>
    <xf numFmtId="0" fontId="36" fillId="0" borderId="0" xfId="0" applyFont="1"/>
    <xf numFmtId="0" fontId="1" fillId="0" borderId="0" xfId="0" applyFont="1" applyFill="1" applyBorder="1" applyAlignment="1" applyProtection="1">
      <alignment horizontal="left" vertical="center"/>
      <protection hidden="1"/>
    </xf>
    <xf numFmtId="0" fontId="17" fillId="0" borderId="28" xfId="0" applyFont="1" applyBorder="1" applyAlignment="1" applyProtection="1">
      <alignment horizontal="center" wrapText="1"/>
      <protection hidden="1"/>
    </xf>
    <xf numFmtId="0" fontId="17" fillId="0" borderId="7" xfId="0" applyFont="1" applyBorder="1" applyAlignment="1" applyProtection="1">
      <alignment horizontal="center" wrapText="1"/>
      <protection hidden="1"/>
    </xf>
    <xf numFmtId="0" fontId="1" fillId="0" borderId="0" xfId="0" applyFont="1" applyFill="1" applyBorder="1" applyAlignment="1" applyProtection="1">
      <alignment horizontal="center" vertical="center"/>
      <protection hidden="1"/>
    </xf>
    <xf numFmtId="0" fontId="17" fillId="2" borderId="3" xfId="0" applyFont="1" applyFill="1" applyBorder="1" applyAlignment="1" applyProtection="1">
      <alignment horizontal="right" vertical="center"/>
      <protection hidden="1"/>
    </xf>
    <xf numFmtId="0" fontId="17" fillId="2" borderId="4" xfId="0" applyFont="1" applyFill="1" applyBorder="1" applyAlignment="1" applyProtection="1">
      <alignment horizontal="right" vertical="center"/>
      <protection hidden="1"/>
    </xf>
    <xf numFmtId="0" fontId="17" fillId="2" borderId="5" xfId="0" applyFont="1" applyFill="1" applyBorder="1" applyAlignment="1" applyProtection="1">
      <alignment horizontal="right" vertical="center"/>
      <protection hidden="1"/>
    </xf>
    <xf numFmtId="1" fontId="18" fillId="0" borderId="70" xfId="1" applyNumberFormat="1" applyFont="1" applyFill="1" applyBorder="1" applyAlignment="1" applyProtection="1">
      <alignment horizontal="center" vertical="center"/>
      <protection hidden="1"/>
    </xf>
    <xf numFmtId="1" fontId="18" fillId="0" borderId="71" xfId="1" applyNumberFormat="1" applyFont="1" applyFill="1" applyBorder="1" applyAlignment="1" applyProtection="1">
      <alignment horizontal="center" vertical="center"/>
      <protection hidden="1"/>
    </xf>
    <xf numFmtId="1" fontId="18" fillId="0" borderId="3" xfId="1" applyNumberFormat="1" applyFont="1" applyFill="1" applyBorder="1" applyAlignment="1" applyProtection="1">
      <alignment horizontal="center" vertical="center"/>
      <protection hidden="1"/>
    </xf>
    <xf numFmtId="1" fontId="18" fillId="0" borderId="5" xfId="1" applyNumberFormat="1" applyFont="1" applyFill="1" applyBorder="1" applyAlignment="1" applyProtection="1">
      <alignment horizontal="center" vertical="center"/>
      <protection hidden="1"/>
    </xf>
    <xf numFmtId="0" fontId="17" fillId="2" borderId="3" xfId="0" applyFont="1" applyFill="1" applyBorder="1" applyAlignment="1" applyProtection="1">
      <alignment horizontal="center" vertical="center"/>
      <protection hidden="1"/>
    </xf>
    <xf numFmtId="0" fontId="17" fillId="2" borderId="5" xfId="0"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7" fillId="0" borderId="0" xfId="0"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6" fillId="0" borderId="0" xfId="0" applyFont="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4" fillId="0" borderId="2" xfId="0" applyFont="1" applyBorder="1" applyAlignment="1" applyProtection="1">
      <alignment horizontal="center" textRotation="90" wrapText="1"/>
      <protection hidden="1"/>
    </xf>
    <xf numFmtId="0" fontId="4" fillId="0" borderId="28" xfId="0" applyFont="1" applyBorder="1" applyAlignment="1" applyProtection="1">
      <alignment horizontal="center" textRotation="90" wrapText="1"/>
      <protection hidden="1"/>
    </xf>
    <xf numFmtId="0" fontId="4" fillId="0" borderId="7" xfId="0" applyFont="1" applyBorder="1" applyAlignment="1" applyProtection="1">
      <alignment horizontal="center" textRotation="90" wrapText="1"/>
      <protection hidden="1"/>
    </xf>
    <xf numFmtId="0" fontId="1" fillId="5"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hidden="1"/>
    </xf>
    <xf numFmtId="0" fontId="1" fillId="6" borderId="3" xfId="0" applyFont="1" applyFill="1" applyBorder="1" applyAlignment="1" applyProtection="1">
      <alignment horizontal="center" vertical="center"/>
      <protection hidden="1"/>
    </xf>
    <xf numFmtId="0" fontId="1" fillId="6" borderId="4" xfId="0" applyFont="1" applyFill="1" applyBorder="1" applyAlignment="1" applyProtection="1">
      <alignment horizontal="center" vertical="center"/>
      <protection hidden="1"/>
    </xf>
    <xf numFmtId="0" fontId="1" fillId="6" borderId="5" xfId="0" applyFont="1" applyFill="1" applyBorder="1" applyAlignment="1" applyProtection="1">
      <alignment horizontal="center" vertical="center"/>
      <protection hidden="1"/>
    </xf>
    <xf numFmtId="49" fontId="0" fillId="0" borderId="64" xfId="0" applyNumberFormat="1" applyFont="1" applyBorder="1" applyAlignment="1" applyProtection="1">
      <alignment horizontal="center"/>
      <protection locked="0" hidden="1"/>
    </xf>
    <xf numFmtId="49" fontId="0" fillId="0" borderId="65" xfId="0" applyNumberFormat="1" applyFont="1" applyBorder="1" applyAlignment="1" applyProtection="1">
      <alignment horizontal="center"/>
      <protection locked="0" hidden="1"/>
    </xf>
    <xf numFmtId="0" fontId="1" fillId="10" borderId="3" xfId="0" applyFont="1" applyFill="1" applyBorder="1" applyAlignment="1" applyProtection="1">
      <alignment horizontal="center" vertical="center"/>
      <protection hidden="1"/>
    </xf>
    <xf numFmtId="0" fontId="1" fillId="10" borderId="4" xfId="0" applyFont="1" applyFill="1" applyBorder="1" applyAlignment="1" applyProtection="1">
      <alignment horizontal="center" vertical="center"/>
      <protection hidden="1"/>
    </xf>
    <xf numFmtId="0" fontId="3" fillId="0" borderId="0" xfId="0" applyFont="1" applyAlignment="1" applyProtection="1">
      <alignment horizontal="left" indent="1"/>
      <protection hidden="1"/>
    </xf>
    <xf numFmtId="0" fontId="26" fillId="12" borderId="0" xfId="0" applyFont="1" applyFill="1" applyAlignment="1" applyProtection="1">
      <alignment horizontal="center" vertical="center" wrapText="1"/>
    </xf>
    <xf numFmtId="0" fontId="27" fillId="13" borderId="0" xfId="0" applyFont="1" applyFill="1" applyAlignment="1">
      <alignment horizontal="center" vertical="center"/>
    </xf>
    <xf numFmtId="0" fontId="3" fillId="7" borderId="0" xfId="0" applyFont="1" applyFill="1" applyAlignment="1">
      <alignment horizontal="center"/>
    </xf>
    <xf numFmtId="0" fontId="3" fillId="0" borderId="0" xfId="0" applyFont="1" applyAlignment="1">
      <alignment horizontal="left" vertical="center"/>
    </xf>
    <xf numFmtId="0" fontId="28" fillId="0" borderId="85" xfId="0" applyFont="1" applyFill="1" applyBorder="1" applyAlignment="1">
      <alignment horizontal="right" vertical="center" indent="2"/>
    </xf>
    <xf numFmtId="0" fontId="28" fillId="0" borderId="86" xfId="0" applyFont="1" applyFill="1" applyBorder="1" applyAlignment="1">
      <alignment horizontal="right" vertical="center" indent="2"/>
    </xf>
    <xf numFmtId="1" fontId="11" fillId="0" borderId="2" xfId="5" applyNumberFormat="1" applyFont="1" applyBorder="1" applyAlignment="1">
      <alignment horizontal="center" vertical="center"/>
    </xf>
    <xf numFmtId="1" fontId="11" fillId="0" borderId="7" xfId="5" applyNumberFormat="1" applyFont="1" applyBorder="1" applyAlignment="1">
      <alignment horizontal="center" vertical="center"/>
    </xf>
    <xf numFmtId="1" fontId="11" fillId="0" borderId="70" xfId="5" applyNumberFormat="1" applyFont="1" applyBorder="1" applyAlignment="1">
      <alignment horizontal="center" vertical="center"/>
    </xf>
    <xf numFmtId="1" fontId="11" fillId="0" borderId="87" xfId="5" applyNumberFormat="1" applyFont="1" applyBorder="1" applyAlignment="1">
      <alignment horizontal="center" vertical="center"/>
    </xf>
    <xf numFmtId="0" fontId="30" fillId="0" borderId="0" xfId="0" applyFont="1" applyAlignment="1">
      <alignment horizontal="left" wrapText="1" indent="2"/>
    </xf>
    <xf numFmtId="0" fontId="28" fillId="14" borderId="71" xfId="0" applyFont="1" applyFill="1" applyBorder="1" applyAlignment="1">
      <alignment horizontal="right" vertical="center" indent="2"/>
    </xf>
    <xf numFmtId="0" fontId="28" fillId="14" borderId="66" xfId="0" applyFont="1" applyFill="1" applyBorder="1" applyAlignment="1">
      <alignment horizontal="right" vertical="center" indent="2"/>
    </xf>
    <xf numFmtId="0" fontId="28" fillId="14" borderId="0" xfId="0" applyFont="1" applyFill="1" applyBorder="1" applyAlignment="1">
      <alignment horizontal="right" vertical="center" indent="2"/>
    </xf>
    <xf numFmtId="0" fontId="28" fillId="14" borderId="6" xfId="0" applyFont="1" applyFill="1" applyBorder="1" applyAlignment="1">
      <alignment horizontal="right" vertical="center" indent="2"/>
    </xf>
    <xf numFmtId="165" fontId="11" fillId="14" borderId="2" xfId="5" applyNumberFormat="1" applyFont="1" applyFill="1" applyBorder="1" applyAlignment="1">
      <alignment horizontal="center" vertical="center"/>
    </xf>
    <xf numFmtId="165" fontId="11" fillId="14" borderId="28" xfId="5" applyNumberFormat="1" applyFont="1" applyFill="1" applyBorder="1" applyAlignment="1">
      <alignment horizontal="center" vertical="center"/>
    </xf>
    <xf numFmtId="165" fontId="11" fillId="14" borderId="70" xfId="5" applyNumberFormat="1" applyFont="1" applyFill="1" applyBorder="1" applyAlignment="1">
      <alignment horizontal="center" vertical="center"/>
    </xf>
    <xf numFmtId="165" fontId="11" fillId="14" borderId="22" xfId="5" applyNumberFormat="1" applyFont="1" applyFill="1" applyBorder="1" applyAlignment="1">
      <alignment horizontal="center" vertical="center"/>
    </xf>
    <xf numFmtId="0" fontId="28" fillId="0" borderId="71" xfId="0" applyFont="1" applyFill="1" applyBorder="1" applyAlignment="1">
      <alignment horizontal="right" vertical="center" indent="2"/>
    </xf>
    <xf numFmtId="0" fontId="28" fillId="0" borderId="66" xfId="0" applyFont="1" applyFill="1" applyBorder="1" applyAlignment="1">
      <alignment horizontal="right" vertical="center" indent="2"/>
    </xf>
    <xf numFmtId="0" fontId="30" fillId="0" borderId="0" xfId="0" applyFont="1" applyFill="1" applyAlignment="1">
      <alignment horizontal="left" wrapText="1" indent="2"/>
    </xf>
    <xf numFmtId="165" fontId="11" fillId="14" borderId="2" xfId="5" applyNumberFormat="1" applyFont="1" applyFill="1" applyBorder="1" applyAlignment="1">
      <alignment horizontal="center" vertical="center" shrinkToFit="1"/>
    </xf>
    <xf numFmtId="165" fontId="11" fillId="14" borderId="28" xfId="5" applyNumberFormat="1" applyFont="1" applyFill="1" applyBorder="1" applyAlignment="1">
      <alignment horizontal="center" vertical="center" shrinkToFit="1"/>
    </xf>
    <xf numFmtId="0" fontId="3" fillId="7" borderId="0" xfId="0" applyFont="1" applyFill="1" applyAlignment="1">
      <alignment horizontal="center" wrapText="1"/>
    </xf>
    <xf numFmtId="165" fontId="11" fillId="14" borderId="70" xfId="5" applyNumberFormat="1" applyFont="1" applyFill="1" applyBorder="1" applyAlignment="1">
      <alignment horizontal="center" vertical="center" shrinkToFit="1"/>
    </xf>
    <xf numFmtId="165" fontId="11" fillId="14" borderId="22" xfId="5" applyNumberFormat="1" applyFont="1" applyFill="1" applyBorder="1" applyAlignment="1">
      <alignment horizontal="center" vertical="center" shrinkToFit="1"/>
    </xf>
    <xf numFmtId="0" fontId="3" fillId="8" borderId="0" xfId="0" applyFont="1" applyFill="1" applyAlignment="1" applyProtection="1">
      <alignment horizontal="left" vertical="top"/>
      <protection hidden="1"/>
    </xf>
    <xf numFmtId="0" fontId="12"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3" xfId="0" applyFont="1" applyBorder="1" applyAlignment="1" applyProtection="1">
      <alignment horizontal="center" wrapText="1"/>
      <protection locked="0"/>
    </xf>
    <xf numFmtId="0" fontId="0" fillId="0" borderId="5" xfId="0" applyFont="1" applyBorder="1" applyAlignment="1" applyProtection="1">
      <alignment horizontal="center" wrapText="1"/>
      <protection locked="0"/>
    </xf>
    <xf numFmtId="0" fontId="7" fillId="7" borderId="0" xfId="0" applyFont="1" applyFill="1" applyBorder="1" applyAlignment="1" applyProtection="1">
      <alignment horizontal="left" vertical="center" wrapText="1"/>
      <protection hidden="1"/>
    </xf>
    <xf numFmtId="0" fontId="24" fillId="0" borderId="0" xfId="0" applyFont="1" applyAlignment="1" applyProtection="1">
      <alignment horizontal="left" vertical="top" wrapText="1"/>
      <protection hidden="1"/>
    </xf>
    <xf numFmtId="0" fontId="8" fillId="7" borderId="8" xfId="0" applyFont="1" applyFill="1" applyBorder="1" applyAlignment="1" applyProtection="1">
      <alignment horizontal="left" vertical="center" wrapText="1"/>
      <protection hidden="1"/>
    </xf>
    <xf numFmtId="0" fontId="8" fillId="7" borderId="9" xfId="0" applyFont="1" applyFill="1" applyBorder="1" applyAlignment="1" applyProtection="1">
      <alignment horizontal="left" vertical="center" wrapText="1"/>
      <protection hidden="1"/>
    </xf>
    <xf numFmtId="0" fontId="8" fillId="7" borderId="10" xfId="0" applyFont="1" applyFill="1" applyBorder="1" applyAlignment="1" applyProtection="1">
      <alignment horizontal="left" vertical="center" wrapText="1"/>
      <protection hidden="1"/>
    </xf>
    <xf numFmtId="0" fontId="8" fillId="7" borderId="12" xfId="0" applyFont="1" applyFill="1" applyBorder="1" applyAlignment="1" applyProtection="1">
      <alignment horizontal="left" vertical="center" wrapText="1"/>
      <protection hidden="1"/>
    </xf>
    <xf numFmtId="0" fontId="8" fillId="7" borderId="0" xfId="0" applyFont="1" applyFill="1" applyBorder="1" applyAlignment="1" applyProtection="1">
      <alignment horizontal="left" vertical="center" wrapText="1"/>
      <protection hidden="1"/>
    </xf>
    <xf numFmtId="0" fontId="8" fillId="7" borderId="13" xfId="0" applyFont="1" applyFill="1" applyBorder="1" applyAlignment="1" applyProtection="1">
      <alignment horizontal="left" vertical="center" wrapText="1"/>
      <protection hidden="1"/>
    </xf>
    <xf numFmtId="0" fontId="8" fillId="7" borderId="14" xfId="0" applyFont="1" applyFill="1" applyBorder="1" applyAlignment="1" applyProtection="1">
      <alignment horizontal="left" vertical="center" wrapText="1"/>
      <protection hidden="1"/>
    </xf>
    <xf numFmtId="0" fontId="8" fillId="7" borderId="15" xfId="0" applyFont="1" applyFill="1" applyBorder="1" applyAlignment="1" applyProtection="1">
      <alignment horizontal="left" vertical="center" wrapText="1"/>
      <protection hidden="1"/>
    </xf>
    <xf numFmtId="0" fontId="8" fillId="7" borderId="16" xfId="0" applyFont="1" applyFill="1" applyBorder="1" applyAlignment="1" applyProtection="1">
      <alignment horizontal="left" vertical="center" wrapText="1"/>
      <protection hidden="1"/>
    </xf>
    <xf numFmtId="0" fontId="14" fillId="0" borderId="0" xfId="0" applyFont="1" applyAlignment="1" applyProtection="1">
      <alignment horizontal="center" vertical="center" wrapText="1"/>
      <protection hidden="1"/>
    </xf>
    <xf numFmtId="0" fontId="9" fillId="0" borderId="11" xfId="0" applyFont="1" applyBorder="1" applyAlignment="1" applyProtection="1">
      <alignment horizontal="right" wrapText="1"/>
      <protection hidden="1"/>
    </xf>
    <xf numFmtId="2" fontId="12" fillId="0" borderId="0" xfId="0" applyNumberFormat="1" applyFont="1" applyAlignment="1" applyProtection="1">
      <alignment horizontal="left" vertical="top" wrapText="1"/>
      <protection hidden="1"/>
    </xf>
    <xf numFmtId="2" fontId="0" fillId="0" borderId="0" xfId="0" applyNumberFormat="1" applyFont="1" applyAlignment="1" applyProtection="1">
      <alignment horizontal="left" vertical="top" wrapText="1"/>
      <protection hidden="1"/>
    </xf>
    <xf numFmtId="2" fontId="0" fillId="0" borderId="3" xfId="0" applyNumberFormat="1" applyFont="1" applyBorder="1" applyAlignment="1" applyProtection="1">
      <alignment horizontal="center" wrapText="1"/>
      <protection hidden="1"/>
    </xf>
    <xf numFmtId="2" fontId="0" fillId="0" borderId="5" xfId="0" applyNumberFormat="1" applyFont="1" applyBorder="1" applyAlignment="1" applyProtection="1">
      <alignment horizontal="center" wrapText="1"/>
      <protection hidden="1"/>
    </xf>
    <xf numFmtId="2" fontId="7" fillId="7" borderId="0" xfId="0" applyNumberFormat="1" applyFont="1" applyFill="1" applyBorder="1" applyAlignment="1" applyProtection="1">
      <alignment horizontal="left" vertical="center" wrapText="1"/>
      <protection hidden="1"/>
    </xf>
    <xf numFmtId="2" fontId="5" fillId="0" borderId="0" xfId="0" applyNumberFormat="1" applyFont="1" applyAlignment="1" applyProtection="1">
      <alignment horizontal="left" vertical="top" wrapText="1"/>
      <protection hidden="1"/>
    </xf>
    <xf numFmtId="2" fontId="8" fillId="7" borderId="8" xfId="0" applyNumberFormat="1" applyFont="1" applyFill="1" applyBorder="1" applyAlignment="1" applyProtection="1">
      <alignment horizontal="left" vertical="center" wrapText="1"/>
      <protection hidden="1"/>
    </xf>
    <xf numFmtId="2" fontId="8" fillId="7" borderId="9" xfId="0" applyNumberFormat="1" applyFont="1" applyFill="1" applyBorder="1" applyAlignment="1" applyProtection="1">
      <alignment horizontal="left" vertical="center" wrapText="1"/>
      <protection hidden="1"/>
    </xf>
    <xf numFmtId="2" fontId="8" fillId="7" borderId="10" xfId="0" applyNumberFormat="1" applyFont="1" applyFill="1" applyBorder="1" applyAlignment="1" applyProtection="1">
      <alignment horizontal="left" vertical="center" wrapText="1"/>
      <protection hidden="1"/>
    </xf>
    <xf numFmtId="2" fontId="8" fillId="7" borderId="12" xfId="0" applyNumberFormat="1" applyFont="1" applyFill="1" applyBorder="1" applyAlignment="1" applyProtection="1">
      <alignment horizontal="left" vertical="center" wrapText="1"/>
      <protection hidden="1"/>
    </xf>
    <xf numFmtId="2" fontId="8" fillId="7" borderId="0" xfId="0" applyNumberFormat="1" applyFont="1" applyFill="1" applyBorder="1" applyAlignment="1" applyProtection="1">
      <alignment horizontal="left" vertical="center" wrapText="1"/>
      <protection hidden="1"/>
    </xf>
    <xf numFmtId="2" fontId="8" fillId="7" borderId="13" xfId="0" applyNumberFormat="1" applyFont="1" applyFill="1" applyBorder="1" applyAlignment="1" applyProtection="1">
      <alignment horizontal="left" vertical="center" wrapText="1"/>
      <protection hidden="1"/>
    </xf>
    <xf numFmtId="2" fontId="8" fillId="7" borderId="14" xfId="0" applyNumberFormat="1" applyFont="1" applyFill="1" applyBorder="1" applyAlignment="1" applyProtection="1">
      <alignment horizontal="left" vertical="center" wrapText="1"/>
      <protection hidden="1"/>
    </xf>
    <xf numFmtId="2" fontId="8" fillId="7" borderId="15" xfId="0" applyNumberFormat="1" applyFont="1" applyFill="1" applyBorder="1" applyAlignment="1" applyProtection="1">
      <alignment horizontal="left" vertical="center" wrapText="1"/>
      <protection hidden="1"/>
    </xf>
    <xf numFmtId="2" fontId="8" fillId="7" borderId="16" xfId="0" applyNumberFormat="1" applyFont="1" applyFill="1" applyBorder="1" applyAlignment="1" applyProtection="1">
      <alignment horizontal="left" vertical="center" wrapText="1"/>
      <protection hidden="1"/>
    </xf>
    <xf numFmtId="2" fontId="9" fillId="0" borderId="11" xfId="0" applyNumberFormat="1" applyFont="1" applyBorder="1" applyAlignment="1" applyProtection="1">
      <alignment horizontal="right" wrapText="1"/>
      <protection hidden="1"/>
    </xf>
    <xf numFmtId="2" fontId="3" fillId="8" borderId="0" xfId="0" applyNumberFormat="1" applyFont="1" applyFill="1" applyAlignment="1" applyProtection="1">
      <alignment horizontal="left" vertical="top"/>
      <protection hidden="1"/>
    </xf>
    <xf numFmtId="2" fontId="14" fillId="0" borderId="0" xfId="0" applyNumberFormat="1" applyFont="1" applyAlignment="1" applyProtection="1">
      <alignment horizontal="center" vertical="center" wrapText="1"/>
      <protection hidden="1"/>
    </xf>
    <xf numFmtId="0" fontId="1" fillId="0" borderId="3"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5" xfId="0" applyFont="1" applyFill="1" applyBorder="1" applyAlignment="1" applyProtection="1">
      <alignment horizontal="center" vertical="center"/>
      <protection hidden="1"/>
    </xf>
    <xf numFmtId="2" fontId="0" fillId="0" borderId="1" xfId="0" applyNumberFormat="1" applyBorder="1" applyAlignment="1">
      <alignment horizontal="center"/>
    </xf>
    <xf numFmtId="2" fontId="0" fillId="0" borderId="3" xfId="0" applyNumberFormat="1" applyBorder="1" applyAlignment="1">
      <alignment horizontal="left"/>
    </xf>
    <xf numFmtId="2" fontId="0" fillId="0" borderId="5" xfId="0" applyNumberFormat="1" applyBorder="1" applyAlignment="1">
      <alignment horizontal="left"/>
    </xf>
    <xf numFmtId="0" fontId="18" fillId="0" borderId="88" xfId="0" applyFont="1" applyBorder="1" applyAlignment="1" applyProtection="1">
      <alignment horizontal="center" vertical="center"/>
      <protection hidden="1"/>
    </xf>
    <xf numFmtId="0" fontId="18" fillId="0" borderId="89" xfId="0" applyFont="1" applyBorder="1" applyAlignment="1" applyProtection="1">
      <alignment horizontal="center" vertical="center"/>
      <protection hidden="1"/>
    </xf>
    <xf numFmtId="0" fontId="18" fillId="0" borderId="90" xfId="0" applyFont="1" applyBorder="1" applyAlignment="1" applyProtection="1">
      <alignment horizontal="center" vertical="center"/>
      <protection hidden="1"/>
    </xf>
    <xf numFmtId="1" fontId="15" fillId="0" borderId="91" xfId="0" applyNumberFormat="1" applyFont="1" applyBorder="1" applyAlignment="1" applyProtection="1">
      <alignment horizontal="center" vertical="center"/>
      <protection locked="0"/>
    </xf>
    <xf numFmtId="1" fontId="15" fillId="0" borderId="92" xfId="0" applyNumberFormat="1" applyFont="1" applyBorder="1" applyAlignment="1" applyProtection="1">
      <alignment horizontal="center" vertical="center"/>
      <protection locked="0"/>
    </xf>
    <xf numFmtId="1" fontId="15" fillId="0" borderId="93" xfId="0" applyNumberFormat="1" applyFont="1" applyBorder="1" applyAlignment="1" applyProtection="1">
      <alignment horizontal="center" vertical="center"/>
      <protection locked="0"/>
    </xf>
    <xf numFmtId="1" fontId="15" fillId="0" borderId="94" xfId="0" applyNumberFormat="1" applyFont="1" applyBorder="1" applyAlignment="1" applyProtection="1">
      <alignment horizontal="center" vertical="center"/>
      <protection locked="0"/>
    </xf>
    <xf numFmtId="1" fontId="15" fillId="0" borderId="95" xfId="0" applyNumberFormat="1" applyFont="1" applyBorder="1" applyAlignment="1" applyProtection="1">
      <alignment horizontal="center" vertical="center"/>
      <protection locked="0"/>
    </xf>
    <xf numFmtId="0" fontId="15" fillId="0" borderId="28" xfId="0" applyFont="1" applyBorder="1" applyAlignment="1">
      <alignment horizontal="center" textRotation="90"/>
    </xf>
    <xf numFmtId="0" fontId="15" fillId="0" borderId="28" xfId="0" applyFont="1" applyBorder="1" applyAlignment="1">
      <alignment horizontal="center" textRotation="90" wrapText="1"/>
    </xf>
    <xf numFmtId="0" fontId="15" fillId="0" borderId="67" xfId="0" applyFont="1" applyBorder="1" applyAlignment="1">
      <alignment horizontal="center" textRotation="90"/>
    </xf>
    <xf numFmtId="0" fontId="15" fillId="0" borderId="68" xfId="0" applyFont="1" applyBorder="1" applyAlignment="1">
      <alignment horizontal="center" textRotation="90" wrapText="1"/>
    </xf>
    <xf numFmtId="0" fontId="15" fillId="0" borderId="37" xfId="0" applyFont="1" applyBorder="1" applyAlignment="1">
      <alignment horizontal="center" textRotation="90" wrapText="1"/>
    </xf>
    <xf numFmtId="0" fontId="15" fillId="0" borderId="39" xfId="0" applyFont="1" applyBorder="1" applyAlignment="1">
      <alignment horizontal="center" textRotation="90" wrapText="1"/>
    </xf>
    <xf numFmtId="0" fontId="15" fillId="0" borderId="38" xfId="0" applyFont="1" applyBorder="1" applyAlignment="1">
      <alignment horizontal="center" textRotation="90" wrapText="1"/>
    </xf>
    <xf numFmtId="0" fontId="16" fillId="0" borderId="67" xfId="0" applyFont="1" applyBorder="1" applyAlignment="1">
      <alignment horizontal="center" textRotation="90" wrapText="1"/>
    </xf>
    <xf numFmtId="0" fontId="16" fillId="0" borderId="69" xfId="0" applyFont="1" applyBorder="1" applyAlignment="1">
      <alignment horizontal="center" textRotation="90" wrapText="1"/>
    </xf>
    <xf numFmtId="0" fontId="16" fillId="0" borderId="68" xfId="0" applyFont="1" applyBorder="1" applyAlignment="1">
      <alignment horizontal="center" textRotation="90" wrapText="1"/>
    </xf>
  </cellXfs>
  <cellStyles count="10">
    <cellStyle name="Prozent" xfId="4" builtinId="5"/>
    <cellStyle name="Prozent 2" xfId="5"/>
    <cellStyle name="Prozent 2 2" xfId="6"/>
    <cellStyle name="Standard" xfId="0" builtinId="0"/>
    <cellStyle name="Standard 2" xfId="1"/>
    <cellStyle name="Standard 2 2" xfId="7"/>
    <cellStyle name="Standard 2 2 2" xfId="8"/>
    <cellStyle name="Standard 2 2 3" xfId="9"/>
    <cellStyle name="Standard 3" xfId="2"/>
    <cellStyle name="Standard 3 2" xfId="3"/>
  </cellStyles>
  <dxfs count="23">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C000"/>
        </patternFill>
      </fill>
    </dxf>
    <dxf>
      <fill>
        <patternFill>
          <bgColor rgb="FF00B050"/>
        </patternFill>
      </fill>
    </dxf>
    <dxf>
      <fill>
        <patternFill>
          <bgColor rgb="FFFF3300"/>
        </patternFill>
      </fill>
    </dxf>
    <dxf>
      <fill>
        <patternFill>
          <bgColor rgb="FFFFFF00"/>
        </patternFill>
      </fill>
    </dxf>
    <dxf>
      <fill>
        <patternFill>
          <bgColor rgb="FFFFFF00"/>
        </patternFill>
      </fill>
    </dxf>
    <dxf>
      <fill>
        <patternFill>
          <bgColor rgb="FFFFC000"/>
        </patternFill>
      </fill>
    </dxf>
    <dxf>
      <fill>
        <patternFill>
          <bgColor rgb="FF00B050"/>
        </patternFill>
      </fill>
    </dxf>
    <dxf>
      <fill>
        <patternFill>
          <bgColor rgb="FFFF3300"/>
        </patternFill>
      </fill>
    </dxf>
  </dxfs>
  <tableStyles count="0" defaultTableStyle="TableStyleMedium2" defaultPivotStyle="PivotStyleLight16"/>
  <colors>
    <mruColors>
      <color rgb="FF00B050"/>
      <color rgb="FFFDAB0C"/>
      <color rgb="FF008000"/>
      <color rgb="FFFF3300"/>
      <color rgb="FFFFCC99"/>
      <color rgb="FF92D050"/>
      <color rgb="FF009900"/>
      <color rgb="FFCCFFCC"/>
      <color rgb="FFFFFF99"/>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5221935690527202"/>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DAB0C"/>
              </a:solidFill>
              <a:ln>
                <a:solidFill>
                  <a:schemeClr val="tx1"/>
                </a:solidFill>
              </a:ln>
            </c:spPr>
          </c:dPt>
          <c:dPt>
            <c:idx val="2"/>
            <c:invertIfNegative val="0"/>
            <c:bubble3D val="0"/>
            <c:spPr>
              <a:solidFill>
                <a:srgbClr val="FDAB0C"/>
              </a:solidFill>
              <a:ln>
                <a:solidFill>
                  <a:schemeClr val="tx1"/>
                </a:solidFill>
              </a:ln>
            </c:spPr>
          </c:dPt>
          <c:dPt>
            <c:idx val="4"/>
            <c:invertIfNegative val="0"/>
            <c:bubble3D val="0"/>
          </c:dPt>
          <c:dPt>
            <c:idx val="5"/>
            <c:invertIfNegative val="0"/>
            <c:bubble3D val="0"/>
          </c:dPt>
          <c:dPt>
            <c:idx val="6"/>
            <c:invertIfNegative val="0"/>
            <c:bubble3D val="0"/>
            <c:spPr>
              <a:solidFill>
                <a:srgbClr val="FF3300"/>
              </a:solidFill>
              <a:ln>
                <a:solidFill>
                  <a:schemeClr val="tx1"/>
                </a:solidFill>
              </a:ln>
            </c:spPr>
          </c:dPt>
          <c:dPt>
            <c:idx val="7"/>
            <c:invertIfNegative val="0"/>
            <c:bubble3D val="0"/>
          </c:dPt>
          <c:dPt>
            <c:idx val="1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K_Dat!$C$17:$I$19</c:f>
              <c:multiLvlStrCache>
                <c:ptCount val="7"/>
                <c:lvl>
                  <c:pt idx="0">
                    <c:v>MC: Radio-
füchse</c:v>
                  </c:pt>
                  <c:pt idx="1">
                    <c:v>MC: Interview</c:v>
                  </c:pt>
                  <c:pt idx="2">
                    <c:v>MC: Besucher-
stimmen  </c:v>
                  </c:pt>
                  <c:pt idx="3">
                    <c:v>Ergänzung</c:v>
                  </c:pt>
                  <c:pt idx="4">
                    <c:v>Zuordnung</c:v>
                  </c:pt>
                  <c:pt idx="5">
                    <c:v>Zuordnung</c:v>
                  </c:pt>
                  <c:pt idx="6">
                    <c:v>Begründung:
Tierpfleger</c:v>
                  </c:pt>
                </c:lvl>
                <c:lvl>
                  <c:pt idx="0">
                    <c:v>1</c:v>
                  </c:pt>
                  <c:pt idx="1">
                    <c:v>2</c:v>
                  </c:pt>
                  <c:pt idx="2">
                    <c:v>3</c:v>
                  </c:pt>
                  <c:pt idx="3">
                    <c:v>4</c:v>
                  </c:pt>
                  <c:pt idx="4">
                    <c:v>5</c:v>
                  </c:pt>
                  <c:pt idx="5">
                    <c:v>6</c:v>
                  </c:pt>
                  <c:pt idx="6">
                    <c:v>7</c:v>
                  </c:pt>
                </c:lvl>
                <c:lvl>
                  <c:pt idx="0">
                    <c:v>Teil A</c:v>
                  </c:pt>
                </c:lvl>
              </c:multiLvlStrCache>
            </c:multiLvlStrRef>
          </c:cat>
          <c:val>
            <c:numRef>
              <c:f>K_Dat!$C$23:$I$23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30"/>
        <c:axId val="155220224"/>
        <c:axId val="166072704"/>
      </c:barChart>
      <c:catAx>
        <c:axId val="155220224"/>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66072704"/>
        <c:crosses val="autoZero"/>
        <c:auto val="1"/>
        <c:lblAlgn val="ctr"/>
        <c:lblOffset val="100"/>
        <c:noMultiLvlLbl val="0"/>
      </c:catAx>
      <c:valAx>
        <c:axId val="166072704"/>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55220224"/>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dPt>
          <c:dPt>
            <c:idx val="1"/>
            <c:invertIfNegative val="0"/>
            <c:bubble3D val="0"/>
            <c:spPr>
              <a:solidFill>
                <a:srgbClr val="FF3300"/>
              </a:solidFill>
              <a:ln>
                <a:solidFill>
                  <a:schemeClr val="tx1"/>
                </a:solidFill>
              </a:ln>
            </c:spPr>
          </c:dPt>
          <c:dPt>
            <c:idx val="2"/>
            <c:invertIfNegative val="0"/>
            <c:bubble3D val="0"/>
            <c:spPr>
              <a:solidFill>
                <a:srgbClr val="FF0000"/>
              </a:solidFill>
              <a:ln>
                <a:solidFill>
                  <a:schemeClr val="tx1"/>
                </a:solidFill>
              </a:ln>
            </c:spPr>
          </c:dPt>
          <c:dPt>
            <c:idx val="3"/>
            <c:invertIfNegative val="0"/>
            <c:bubble3D val="0"/>
            <c:spPr>
              <a:solidFill>
                <a:srgbClr val="FDAB0C"/>
              </a:solidFill>
              <a:ln>
                <a:solidFill>
                  <a:schemeClr val="tx1"/>
                </a:solidFill>
              </a:ln>
            </c:spPr>
          </c:dPt>
          <c:dPt>
            <c:idx val="4"/>
            <c:invertIfNegative val="0"/>
            <c:bubble3D val="0"/>
            <c:spPr>
              <a:solidFill>
                <a:srgbClr val="FDAB0C"/>
              </a:solidFill>
              <a:ln>
                <a:solidFill>
                  <a:schemeClr val="tx1"/>
                </a:solidFill>
              </a:ln>
            </c:spPr>
          </c:dPt>
          <c:dPt>
            <c:idx val="5"/>
            <c:invertIfNegative val="0"/>
            <c:bubble3D val="0"/>
            <c:spPr>
              <a:solidFill>
                <a:srgbClr val="FDAB0C"/>
              </a:solidFill>
              <a:ln>
                <a:solidFill>
                  <a:schemeClr val="tx1"/>
                </a:solidFill>
              </a:ln>
            </c:spPr>
          </c:dPt>
          <c:dPt>
            <c:idx val="8"/>
            <c:invertIfNegative val="0"/>
            <c:bubble3D val="0"/>
          </c:dPt>
          <c:dPt>
            <c:idx val="10"/>
            <c:invertIfNegative val="0"/>
            <c:bubble3D val="0"/>
            <c:spPr>
              <a:solidFill>
                <a:srgbClr val="FF33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S_Dat!$P$17:$X$19</c:f>
              <c:multiLvlStrCache>
                <c:ptCount val="9"/>
                <c:lvl>
                  <c:pt idx="0">
                    <c:v>Ergänzung:
Futur</c:v>
                  </c:pt>
                  <c:pt idx="1">
                    <c:v>Begründung</c:v>
                  </c:pt>
                  <c:pt idx="2">
                    <c:v>Begründung</c:v>
                  </c:pt>
                  <c:pt idx="3">
                    <c:v>Zuordnung:
Verb</c:v>
                  </c:pt>
                  <c:pt idx="4">
                    <c:v>Zuordnung:
Substantiv</c:v>
                  </c:pt>
                  <c:pt idx="5">
                    <c:v>Zuordnung:
Adjektiv</c:v>
                  </c:pt>
                  <c:pt idx="6">
                    <c:v>Korrektur 
Wörter: Zeile 1</c:v>
                  </c:pt>
                  <c:pt idx="7">
                    <c:v>Korrektur
Wörter: Zeile 2</c:v>
                  </c:pt>
                  <c:pt idx="8">
                    <c:v>Korrektur
Wörter: Zeile 3</c:v>
                  </c:pt>
                </c:lvl>
                <c:lvl>
                  <c:pt idx="0">
                    <c:v>6</c:v>
                  </c:pt>
                  <c:pt idx="1">
                    <c:v>7a</c:v>
                  </c:pt>
                  <c:pt idx="2">
                    <c:v>7b</c:v>
                  </c:pt>
                  <c:pt idx="3">
                    <c:v>8</c:v>
                  </c:pt>
                  <c:pt idx="4">
                    <c:v>8</c:v>
                  </c:pt>
                  <c:pt idx="5">
                    <c:v>8</c:v>
                  </c:pt>
                  <c:pt idx="6">
                    <c:v>9</c:v>
                  </c:pt>
                  <c:pt idx="7">
                    <c:v>9</c:v>
                  </c:pt>
                  <c:pt idx="8">
                    <c:v>9</c:v>
                  </c:pt>
                </c:lvl>
                <c:lvl>
                  <c:pt idx="0">
                    <c:v>Teil B</c:v>
                  </c:pt>
                </c:lvl>
              </c:multiLvlStrCache>
            </c:multiLvlStrRef>
          </c:cat>
          <c:val>
            <c:numRef>
              <c:f>S_Dat!$P$23:$X$23</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75"/>
        <c:axId val="57548800"/>
        <c:axId val="57550336"/>
      </c:barChart>
      <c:catAx>
        <c:axId val="57548800"/>
        <c:scaling>
          <c:orientation val="minMax"/>
        </c:scaling>
        <c:delete val="0"/>
        <c:axPos val="b"/>
        <c:majorTickMark val="out"/>
        <c:minorTickMark val="none"/>
        <c:tickLblPos val="nextTo"/>
        <c:txPr>
          <a:bodyPr/>
          <a:lstStyle/>
          <a:p>
            <a:pPr>
              <a:defRPr sz="700">
                <a:latin typeface="+mn-lt"/>
              </a:defRPr>
            </a:pPr>
            <a:endParaRPr lang="de-DE"/>
          </a:p>
        </c:txPr>
        <c:crossAx val="57550336"/>
        <c:crosses val="autoZero"/>
        <c:auto val="1"/>
        <c:lblAlgn val="ctr"/>
        <c:lblOffset val="100"/>
        <c:noMultiLvlLbl val="0"/>
      </c:catAx>
      <c:valAx>
        <c:axId val="57550336"/>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57548800"/>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dPt>
          <c:dPt>
            <c:idx val="1"/>
            <c:invertIfNegative val="0"/>
            <c:bubble3D val="0"/>
          </c:dPt>
          <c:dPt>
            <c:idx val="3"/>
            <c:invertIfNegative val="0"/>
            <c:bubble3D val="0"/>
          </c:dPt>
          <c:dPt>
            <c:idx val="4"/>
            <c:invertIfNegative val="0"/>
            <c:bubble3D val="0"/>
            <c:spPr>
              <a:solidFill>
                <a:srgbClr val="FF3300"/>
              </a:solidFill>
              <a:ln>
                <a:solidFill>
                  <a:schemeClr val="tx1"/>
                </a:solidFill>
              </a:ln>
            </c:spPr>
          </c:dPt>
          <c:dPt>
            <c:idx val="5"/>
            <c:invertIfNegative val="0"/>
            <c:bubble3D val="0"/>
            <c:spPr>
              <a:solidFill>
                <a:srgbClr val="FF3300"/>
              </a:solidFill>
              <a:ln>
                <a:solidFill>
                  <a:schemeClr val="tx1"/>
                </a:solidFill>
              </a:ln>
            </c:spPr>
          </c:dPt>
          <c:dPt>
            <c:idx val="8"/>
            <c:invertIfNegative val="0"/>
            <c:bubble3D val="0"/>
          </c:dPt>
          <c:dPt>
            <c:idx val="1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K_Dat!$J$17:$O$19</c:f>
              <c:multiLvlStrCache>
                <c:ptCount val="6"/>
                <c:lvl>
                  <c:pt idx="0">
                    <c:v>Ergänzung:  Hilfsmittel</c:v>
                  </c:pt>
                  <c:pt idx="1">
                    <c:v>Ergänzung: Satz</c:v>
                  </c:pt>
                  <c:pt idx="2">
                    <c:v>MC: London /
Er experimentierte</c:v>
                  </c:pt>
                  <c:pt idx="3">
                    <c:v>MC: Anblick erfreuen</c:v>
                  </c:pt>
                  <c:pt idx="4">
                    <c:v>Ergänzung</c:v>
                  </c:pt>
                  <c:pt idx="5">
                    <c:v>Begründung</c:v>
                  </c:pt>
                </c:lvl>
                <c:lvl>
                  <c:pt idx="0">
                    <c:v>1</c:v>
                  </c:pt>
                  <c:pt idx="1">
                    <c:v>2</c:v>
                  </c:pt>
                  <c:pt idx="2">
                    <c:v>3</c:v>
                  </c:pt>
                  <c:pt idx="3">
                    <c:v>4</c:v>
                  </c:pt>
                  <c:pt idx="4">
                    <c:v>5</c:v>
                  </c:pt>
                  <c:pt idx="5">
                    <c:v>5</c:v>
                  </c:pt>
                </c:lvl>
                <c:lvl>
                  <c:pt idx="0">
                    <c:v>Teil B</c:v>
                  </c:pt>
                </c:lvl>
              </c:multiLvlStrCache>
            </c:multiLvlStrRef>
          </c:cat>
          <c:val>
            <c:numRef>
              <c:f>K_Dat!$J$23:$O$23</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71228160"/>
        <c:axId val="35500800"/>
      </c:barChart>
      <c:catAx>
        <c:axId val="171228160"/>
        <c:scaling>
          <c:orientation val="minMax"/>
        </c:scaling>
        <c:delete val="0"/>
        <c:axPos val="b"/>
        <c:majorTickMark val="out"/>
        <c:minorTickMark val="none"/>
        <c:tickLblPos val="nextTo"/>
        <c:txPr>
          <a:bodyPr/>
          <a:lstStyle/>
          <a:p>
            <a:pPr>
              <a:defRPr sz="700">
                <a:latin typeface="+mn-lt"/>
              </a:defRPr>
            </a:pPr>
            <a:endParaRPr lang="de-DE"/>
          </a:p>
        </c:txPr>
        <c:crossAx val="35500800"/>
        <c:crosses val="autoZero"/>
        <c:auto val="1"/>
        <c:lblAlgn val="ctr"/>
        <c:lblOffset val="100"/>
        <c:noMultiLvlLbl val="0"/>
      </c:catAx>
      <c:valAx>
        <c:axId val="35500800"/>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171228160"/>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71245535714285713"/>
        </c:manualLayout>
      </c:layout>
      <c:barChart>
        <c:barDir val="col"/>
        <c:grouping val="clustered"/>
        <c:varyColors val="0"/>
        <c:ser>
          <c:idx val="2"/>
          <c:order val="0"/>
          <c:spPr>
            <a:ln>
              <a:solidFill>
                <a:schemeClr val="tx1"/>
              </a:solidFill>
            </a:ln>
          </c:spPr>
          <c:invertIfNegative val="0"/>
          <c:dPt>
            <c:idx val="0"/>
            <c:invertIfNegative val="0"/>
            <c:bubble3D val="0"/>
            <c:spPr>
              <a:solidFill>
                <a:srgbClr val="FDAB0C"/>
              </a:solidFill>
              <a:ln>
                <a:solidFill>
                  <a:schemeClr val="tx1"/>
                </a:solidFill>
              </a:ln>
            </c:spPr>
          </c:dPt>
          <c:dPt>
            <c:idx val="1"/>
            <c:invertIfNegative val="0"/>
            <c:bubble3D val="0"/>
            <c:spPr>
              <a:solidFill>
                <a:srgbClr val="008000"/>
              </a:solidFill>
              <a:ln>
                <a:solidFill>
                  <a:schemeClr val="tx1"/>
                </a:solidFill>
              </a:ln>
            </c:spPr>
          </c:dPt>
          <c:dPt>
            <c:idx val="2"/>
            <c:invertIfNegative val="0"/>
            <c:bubble3D val="0"/>
            <c:spPr>
              <a:solidFill>
                <a:srgbClr val="FF3300"/>
              </a:solidFill>
              <a:ln>
                <a:solidFill>
                  <a:schemeClr val="tx1"/>
                </a:solidFill>
              </a:ln>
            </c:spPr>
          </c:dPt>
          <c:dLbls>
            <c:txPr>
              <a:bodyPr/>
              <a:lstStyle/>
              <a:p>
                <a:pPr>
                  <a:defRPr sz="800">
                    <a:effectLst>
                      <a:glow rad="127000">
                        <a:sysClr val="window" lastClr="FFFFFF"/>
                      </a:glow>
                    </a:effectLst>
                  </a:defRPr>
                </a:pPr>
                <a:endParaRPr lang="de-DE"/>
              </a:p>
            </c:txPr>
            <c:dLblPos val="inEnd"/>
            <c:showLegendKey val="0"/>
            <c:showVal val="1"/>
            <c:showCatName val="0"/>
            <c:showSerName val="0"/>
            <c:showPercent val="0"/>
            <c:showBubbleSize val="0"/>
            <c:showLeaderLines val="0"/>
          </c:dLbls>
          <c:cat>
            <c:strRef>
              <c:f>K_Dat!$D$29:$D$31</c:f>
              <c:strCache>
                <c:ptCount val="3"/>
                <c:pt idx="0">
                  <c:v>AFB I</c:v>
                </c:pt>
                <c:pt idx="1">
                  <c:v>AFB II</c:v>
                </c:pt>
                <c:pt idx="2">
                  <c:v>AFB III</c:v>
                </c:pt>
              </c:strCache>
            </c:strRef>
          </c:cat>
          <c:val>
            <c:numRef>
              <c:f>K_Dat!$E$29:$E$31</c:f>
              <c:numCache>
                <c:formatCode>0%</c:formatCode>
                <c:ptCount val="3"/>
                <c:pt idx="0">
                  <c:v>0</c:v>
                </c:pt>
                <c:pt idx="1">
                  <c:v>0</c:v>
                </c:pt>
                <c:pt idx="2">
                  <c:v>0</c:v>
                </c:pt>
              </c:numCache>
            </c:numRef>
          </c:val>
        </c:ser>
        <c:dLbls>
          <c:showLegendKey val="0"/>
          <c:showVal val="0"/>
          <c:showCatName val="0"/>
          <c:showSerName val="0"/>
          <c:showPercent val="0"/>
          <c:showBubbleSize val="0"/>
        </c:dLbls>
        <c:gapWidth val="300"/>
        <c:axId val="35515008"/>
        <c:axId val="35516800"/>
      </c:barChart>
      <c:catAx>
        <c:axId val="35515008"/>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35516800"/>
        <c:crosses val="autoZero"/>
        <c:auto val="1"/>
        <c:lblAlgn val="ctr"/>
        <c:lblOffset val="100"/>
        <c:noMultiLvlLbl val="0"/>
      </c:catAx>
      <c:valAx>
        <c:axId val="3551680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3551500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5874934548653141"/>
          <c:w val="0.90599568965517241"/>
          <c:h val="0.70447758284600392"/>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spPr>
              <a:solidFill>
                <a:srgbClr val="00B0F0"/>
              </a:solidFill>
              <a:ln>
                <a:solidFill>
                  <a:schemeClr val="tx1"/>
                </a:solidFill>
              </a:ln>
            </c:spPr>
          </c:dPt>
          <c:dPt>
            <c:idx val="1"/>
            <c:invertIfNegative val="0"/>
            <c:bubble3D val="0"/>
            <c:spPr>
              <a:solidFill>
                <a:srgbClr val="92D050"/>
              </a:solidFill>
              <a:ln>
                <a:solidFill>
                  <a:schemeClr val="tx1"/>
                </a:solidFill>
              </a:ln>
            </c:spPr>
          </c:dPt>
          <c:dPt>
            <c:idx val="2"/>
            <c:invertIfNegative val="0"/>
            <c:bubble3D val="0"/>
            <c:spPr>
              <a:solidFill>
                <a:srgbClr val="FFFF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K_Dat!$D$34:$D$36</c:f>
              <c:strCache>
                <c:ptCount val="3"/>
                <c:pt idx="0">
                  <c:v>Zuhören</c:v>
                </c:pt>
                <c:pt idx="1">
                  <c:v>Lesen</c:v>
                </c:pt>
                <c:pt idx="2">
                  <c:v>Sprache / Rechtschreibung</c:v>
                </c:pt>
              </c:strCache>
            </c:strRef>
          </c:cat>
          <c:val>
            <c:numRef>
              <c:f>K_Dat!$E$34:$E$36</c:f>
              <c:numCache>
                <c:formatCode>0%</c:formatCode>
                <c:ptCount val="3"/>
                <c:pt idx="0">
                  <c:v>0</c:v>
                </c:pt>
                <c:pt idx="1">
                  <c:v>0</c:v>
                </c:pt>
                <c:pt idx="2">
                  <c:v>0</c:v>
                </c:pt>
              </c:numCache>
            </c:numRef>
          </c:val>
        </c:ser>
        <c:dLbls>
          <c:showLegendKey val="0"/>
          <c:showVal val="0"/>
          <c:showCatName val="0"/>
          <c:showSerName val="0"/>
          <c:showPercent val="0"/>
          <c:showBubbleSize val="0"/>
        </c:dLbls>
        <c:gapWidth val="300"/>
        <c:axId val="36850688"/>
        <c:axId val="36856576"/>
      </c:barChart>
      <c:catAx>
        <c:axId val="36850688"/>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36856576"/>
        <c:crosses val="autoZero"/>
        <c:auto val="1"/>
        <c:lblAlgn val="ctr"/>
        <c:lblOffset val="100"/>
        <c:noMultiLvlLbl val="0"/>
      </c:catAx>
      <c:valAx>
        <c:axId val="3685657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3685068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dPt>
          <c:dPt>
            <c:idx val="1"/>
            <c:invertIfNegative val="0"/>
            <c:bubble3D val="0"/>
            <c:spPr>
              <a:solidFill>
                <a:srgbClr val="FF3300"/>
              </a:solidFill>
              <a:ln>
                <a:solidFill>
                  <a:schemeClr val="tx1"/>
                </a:solidFill>
              </a:ln>
            </c:spPr>
          </c:dPt>
          <c:dPt>
            <c:idx val="2"/>
            <c:invertIfNegative val="0"/>
            <c:bubble3D val="0"/>
            <c:spPr>
              <a:solidFill>
                <a:srgbClr val="FF0000"/>
              </a:solidFill>
              <a:ln>
                <a:solidFill>
                  <a:schemeClr val="tx1"/>
                </a:solidFill>
              </a:ln>
            </c:spPr>
          </c:dPt>
          <c:dPt>
            <c:idx val="3"/>
            <c:invertIfNegative val="0"/>
            <c:bubble3D val="0"/>
            <c:spPr>
              <a:solidFill>
                <a:srgbClr val="FDAB0C"/>
              </a:solidFill>
              <a:ln>
                <a:solidFill>
                  <a:schemeClr val="tx1"/>
                </a:solidFill>
              </a:ln>
            </c:spPr>
          </c:dPt>
          <c:dPt>
            <c:idx val="4"/>
            <c:invertIfNegative val="0"/>
            <c:bubble3D val="0"/>
            <c:spPr>
              <a:solidFill>
                <a:srgbClr val="FDAB0C"/>
              </a:solidFill>
              <a:ln>
                <a:solidFill>
                  <a:schemeClr val="tx1"/>
                </a:solidFill>
              </a:ln>
            </c:spPr>
          </c:dPt>
          <c:dPt>
            <c:idx val="5"/>
            <c:invertIfNegative val="0"/>
            <c:bubble3D val="0"/>
            <c:spPr>
              <a:solidFill>
                <a:srgbClr val="FDAB0C"/>
              </a:solidFill>
              <a:ln>
                <a:solidFill>
                  <a:schemeClr val="tx1"/>
                </a:solidFill>
              </a:ln>
            </c:spPr>
          </c:dPt>
          <c:dPt>
            <c:idx val="8"/>
            <c:invertIfNegative val="0"/>
            <c:bubble3D val="0"/>
          </c:dPt>
          <c:dPt>
            <c:idx val="10"/>
            <c:invertIfNegative val="0"/>
            <c:bubble3D val="0"/>
            <c:spPr>
              <a:solidFill>
                <a:srgbClr val="FF33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K_Dat!$P$17:$X$19</c:f>
              <c:multiLvlStrCache>
                <c:ptCount val="9"/>
                <c:lvl>
                  <c:pt idx="0">
                    <c:v>Ergänzung:
Futur</c:v>
                  </c:pt>
                  <c:pt idx="1">
                    <c:v>Begründung</c:v>
                  </c:pt>
                  <c:pt idx="2">
                    <c:v>Begründung</c:v>
                  </c:pt>
                  <c:pt idx="3">
                    <c:v>Zuordnung:
Verb</c:v>
                  </c:pt>
                  <c:pt idx="4">
                    <c:v>Zuordnung:
Substantiv</c:v>
                  </c:pt>
                  <c:pt idx="5">
                    <c:v>Zuordnung:
Adjektiv</c:v>
                  </c:pt>
                  <c:pt idx="6">
                    <c:v>Korrektur 
Wörter: Zeile 1</c:v>
                  </c:pt>
                  <c:pt idx="7">
                    <c:v>Korrektur
Wörter: Zeile 2</c:v>
                  </c:pt>
                  <c:pt idx="8">
                    <c:v>Korrektur
Wörter: Zeile 3</c:v>
                  </c:pt>
                </c:lvl>
                <c:lvl>
                  <c:pt idx="0">
                    <c:v>6</c:v>
                  </c:pt>
                  <c:pt idx="1">
                    <c:v>7a</c:v>
                  </c:pt>
                  <c:pt idx="2">
                    <c:v>7b</c:v>
                  </c:pt>
                  <c:pt idx="3">
                    <c:v>8</c:v>
                  </c:pt>
                  <c:pt idx="4">
                    <c:v>8</c:v>
                  </c:pt>
                  <c:pt idx="5">
                    <c:v>8</c:v>
                  </c:pt>
                  <c:pt idx="6">
                    <c:v>9</c:v>
                  </c:pt>
                  <c:pt idx="7">
                    <c:v>9</c:v>
                  </c:pt>
                  <c:pt idx="8">
                    <c:v>9</c:v>
                  </c:pt>
                </c:lvl>
                <c:lvl>
                  <c:pt idx="0">
                    <c:v>Teil B</c:v>
                  </c:pt>
                </c:lvl>
              </c:multiLvlStrCache>
            </c:multiLvlStrRef>
          </c:cat>
          <c:val>
            <c:numRef>
              <c:f>K_Dat!$P$23:$X$23</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75"/>
        <c:axId val="36872576"/>
        <c:axId val="36874112"/>
      </c:barChart>
      <c:catAx>
        <c:axId val="36872576"/>
        <c:scaling>
          <c:orientation val="minMax"/>
        </c:scaling>
        <c:delete val="0"/>
        <c:axPos val="b"/>
        <c:majorTickMark val="out"/>
        <c:minorTickMark val="none"/>
        <c:tickLblPos val="nextTo"/>
        <c:txPr>
          <a:bodyPr/>
          <a:lstStyle/>
          <a:p>
            <a:pPr>
              <a:defRPr sz="700">
                <a:latin typeface="+mn-lt"/>
              </a:defRPr>
            </a:pPr>
            <a:endParaRPr lang="de-DE"/>
          </a:p>
        </c:txPr>
        <c:crossAx val="36874112"/>
        <c:crosses val="autoZero"/>
        <c:auto val="1"/>
        <c:lblAlgn val="ctr"/>
        <c:lblOffset val="100"/>
        <c:noMultiLvlLbl val="0"/>
      </c:catAx>
      <c:valAx>
        <c:axId val="36874112"/>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36872576"/>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5785440613026E-2"/>
          <c:y val="0.12894047619047619"/>
          <c:w val="0.90944236909323117"/>
          <c:h val="0.55221935690527202"/>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spPr>
              <a:solidFill>
                <a:srgbClr val="FDAB0C"/>
              </a:solidFill>
              <a:ln>
                <a:solidFill>
                  <a:schemeClr val="tx1"/>
                </a:solidFill>
              </a:ln>
            </c:spPr>
          </c:dPt>
          <c:dPt>
            <c:idx val="2"/>
            <c:invertIfNegative val="0"/>
            <c:bubble3D val="0"/>
            <c:spPr>
              <a:solidFill>
                <a:srgbClr val="FDAB0C"/>
              </a:solidFill>
              <a:ln>
                <a:solidFill>
                  <a:schemeClr val="tx1"/>
                </a:solidFill>
              </a:ln>
            </c:spPr>
          </c:dPt>
          <c:dPt>
            <c:idx val="4"/>
            <c:invertIfNegative val="0"/>
            <c:bubble3D val="0"/>
          </c:dPt>
          <c:dPt>
            <c:idx val="5"/>
            <c:invertIfNegative val="0"/>
            <c:bubble3D val="0"/>
          </c:dPt>
          <c:dPt>
            <c:idx val="6"/>
            <c:invertIfNegative val="0"/>
            <c:bubble3D val="0"/>
            <c:spPr>
              <a:solidFill>
                <a:srgbClr val="FF3300"/>
              </a:solidFill>
              <a:ln>
                <a:solidFill>
                  <a:schemeClr val="tx1"/>
                </a:solidFill>
              </a:ln>
            </c:spPr>
          </c:dPt>
          <c:dPt>
            <c:idx val="7"/>
            <c:invertIfNegative val="0"/>
            <c:bubble3D val="0"/>
          </c:dPt>
          <c:dPt>
            <c:idx val="1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S_Dat!$C$17:$I$19</c:f>
              <c:multiLvlStrCache>
                <c:ptCount val="7"/>
                <c:lvl>
                  <c:pt idx="0">
                    <c:v>MC: Radio-
füchse</c:v>
                  </c:pt>
                  <c:pt idx="1">
                    <c:v>MC: Interview</c:v>
                  </c:pt>
                  <c:pt idx="2">
                    <c:v>MC: Besucher-
stimmen  </c:v>
                  </c:pt>
                  <c:pt idx="3">
                    <c:v>Ergänzung</c:v>
                  </c:pt>
                  <c:pt idx="4">
                    <c:v>Zuordnung</c:v>
                  </c:pt>
                  <c:pt idx="5">
                    <c:v>Zuordnung</c:v>
                  </c:pt>
                  <c:pt idx="6">
                    <c:v>Begründung:
Tierpfleger</c:v>
                  </c:pt>
                </c:lvl>
                <c:lvl>
                  <c:pt idx="0">
                    <c:v>1</c:v>
                  </c:pt>
                  <c:pt idx="1">
                    <c:v>2</c:v>
                  </c:pt>
                  <c:pt idx="2">
                    <c:v>3</c:v>
                  </c:pt>
                  <c:pt idx="3">
                    <c:v>4</c:v>
                  </c:pt>
                  <c:pt idx="4">
                    <c:v>5</c:v>
                  </c:pt>
                  <c:pt idx="5">
                    <c:v>6</c:v>
                  </c:pt>
                  <c:pt idx="6">
                    <c:v>7</c:v>
                  </c:pt>
                </c:lvl>
                <c:lvl>
                  <c:pt idx="0">
                    <c:v>Teil A</c:v>
                  </c:pt>
                </c:lvl>
              </c:multiLvlStrCache>
            </c:multiLvlStrRef>
          </c:cat>
          <c:val>
            <c:numRef>
              <c:f>S_Dat!$C$23:$I$23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30"/>
        <c:axId val="56476032"/>
        <c:axId val="56477568"/>
      </c:barChart>
      <c:catAx>
        <c:axId val="5647603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56477568"/>
        <c:crosses val="autoZero"/>
        <c:auto val="1"/>
        <c:lblAlgn val="ctr"/>
        <c:lblOffset val="100"/>
        <c:noMultiLvlLbl val="0"/>
      </c:catAx>
      <c:valAx>
        <c:axId val="56477568"/>
        <c:scaling>
          <c:orientation val="minMax"/>
          <c:max val="1"/>
          <c:min val="0"/>
        </c:scaling>
        <c:delete val="0"/>
        <c:axPos val="l"/>
        <c:majorGridlines/>
        <c:minorGridlines/>
        <c:title>
          <c:tx>
            <c:rich>
              <a:bodyPr rot="-5400000" vert="horz"/>
              <a:lstStyle/>
              <a:p>
                <a:pPr>
                  <a:defRPr sz="900"/>
                </a:pPr>
                <a:r>
                  <a:rPr lang="en-US" sz="900"/>
                  <a:t>Erfüllungsprozentsätze</a:t>
                </a:r>
              </a:p>
            </c:rich>
          </c:tx>
          <c:layout>
            <c:manualLayout>
              <c:xMode val="edge"/>
              <c:yMode val="edge"/>
              <c:x val="1.6314236111111115E-3"/>
              <c:y val="0.20951507936507938"/>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56476032"/>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45881226053638E-2"/>
          <c:y val="0.14638531746031747"/>
          <c:w val="0.90556481481481477"/>
          <c:h val="0.55291088249658304"/>
        </c:manualLayout>
      </c:layout>
      <c:barChart>
        <c:barDir val="col"/>
        <c:grouping val="clustered"/>
        <c:varyColors val="0"/>
        <c:ser>
          <c:idx val="0"/>
          <c:order val="0"/>
          <c:spPr>
            <a:solidFill>
              <a:srgbClr val="008000"/>
            </a:solidFill>
            <a:ln>
              <a:solidFill>
                <a:schemeClr val="tx1"/>
              </a:solidFill>
            </a:ln>
          </c:spPr>
          <c:invertIfNegative val="0"/>
          <c:dPt>
            <c:idx val="0"/>
            <c:invertIfNegative val="0"/>
            <c:bubble3D val="0"/>
          </c:dPt>
          <c:dPt>
            <c:idx val="1"/>
            <c:invertIfNegative val="0"/>
            <c:bubble3D val="0"/>
          </c:dPt>
          <c:dPt>
            <c:idx val="3"/>
            <c:invertIfNegative val="0"/>
            <c:bubble3D val="0"/>
          </c:dPt>
          <c:dPt>
            <c:idx val="4"/>
            <c:invertIfNegative val="0"/>
            <c:bubble3D val="0"/>
            <c:spPr>
              <a:solidFill>
                <a:srgbClr val="FF3300"/>
              </a:solidFill>
              <a:ln>
                <a:solidFill>
                  <a:schemeClr val="tx1"/>
                </a:solidFill>
              </a:ln>
            </c:spPr>
          </c:dPt>
          <c:dPt>
            <c:idx val="5"/>
            <c:invertIfNegative val="0"/>
            <c:bubble3D val="0"/>
            <c:spPr>
              <a:solidFill>
                <a:srgbClr val="FF3300"/>
              </a:solidFill>
              <a:ln>
                <a:solidFill>
                  <a:schemeClr val="tx1"/>
                </a:solidFill>
              </a:ln>
            </c:spPr>
          </c:dPt>
          <c:dPt>
            <c:idx val="8"/>
            <c:invertIfNegative val="0"/>
            <c:bubble3D val="0"/>
          </c:dPt>
          <c:dPt>
            <c:idx val="10"/>
            <c:invertIfNegative val="0"/>
            <c:bubble3D val="0"/>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S_Dat!$J$17:$O$19</c:f>
              <c:multiLvlStrCache>
                <c:ptCount val="6"/>
                <c:lvl>
                  <c:pt idx="0">
                    <c:v>Ergänzung:  Hilfsmittel</c:v>
                  </c:pt>
                  <c:pt idx="1">
                    <c:v>Ergänzung: Satz</c:v>
                  </c:pt>
                  <c:pt idx="2">
                    <c:v>MC: London /
Er experimentierte</c:v>
                  </c:pt>
                  <c:pt idx="3">
                    <c:v>MC: Anblick erfreuen</c:v>
                  </c:pt>
                  <c:pt idx="4">
                    <c:v>Ergänzung</c:v>
                  </c:pt>
                  <c:pt idx="5">
                    <c:v>Begründung</c:v>
                  </c:pt>
                </c:lvl>
                <c:lvl>
                  <c:pt idx="0">
                    <c:v>1</c:v>
                  </c:pt>
                  <c:pt idx="1">
                    <c:v>2</c:v>
                  </c:pt>
                  <c:pt idx="2">
                    <c:v>3</c:v>
                  </c:pt>
                  <c:pt idx="3">
                    <c:v>4</c:v>
                  </c:pt>
                  <c:pt idx="4">
                    <c:v>5</c:v>
                  </c:pt>
                  <c:pt idx="5">
                    <c:v>5</c:v>
                  </c:pt>
                </c:lvl>
                <c:lvl>
                  <c:pt idx="0">
                    <c:v>Teil B</c:v>
                  </c:pt>
                </c:lvl>
              </c:multiLvlStrCache>
            </c:multiLvlStrRef>
          </c:cat>
          <c:val>
            <c:numRef>
              <c:f>S_Dat!$J$23:$O$23</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56511872"/>
        <c:axId val="56517760"/>
      </c:barChart>
      <c:catAx>
        <c:axId val="56511872"/>
        <c:scaling>
          <c:orientation val="minMax"/>
        </c:scaling>
        <c:delete val="0"/>
        <c:axPos val="b"/>
        <c:majorTickMark val="out"/>
        <c:minorTickMark val="none"/>
        <c:tickLblPos val="nextTo"/>
        <c:txPr>
          <a:bodyPr/>
          <a:lstStyle/>
          <a:p>
            <a:pPr>
              <a:defRPr sz="700">
                <a:latin typeface="+mn-lt"/>
              </a:defRPr>
            </a:pPr>
            <a:endParaRPr lang="de-DE"/>
          </a:p>
        </c:txPr>
        <c:crossAx val="56517760"/>
        <c:crosses val="autoZero"/>
        <c:auto val="1"/>
        <c:lblAlgn val="ctr"/>
        <c:lblOffset val="100"/>
        <c:noMultiLvlLbl val="0"/>
      </c:catAx>
      <c:valAx>
        <c:axId val="56517760"/>
        <c:scaling>
          <c:orientation val="minMax"/>
          <c:max val="1"/>
          <c:min val="0"/>
        </c:scaling>
        <c:delete val="0"/>
        <c:axPos val="l"/>
        <c:majorGridlines>
          <c:spPr>
            <a:ln>
              <a:solidFill>
                <a:schemeClr val="tx1"/>
              </a:solidFill>
            </a:ln>
          </c:spPr>
        </c:majorGridlines>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txPr>
          <a:bodyPr/>
          <a:lstStyle/>
          <a:p>
            <a:pPr>
              <a:defRPr sz="800">
                <a:latin typeface="+mn-lt"/>
                <a:cs typeface="Arial" panose="020B0604020202020204" pitchFamily="34" charset="0"/>
              </a:defRPr>
            </a:pPr>
            <a:endParaRPr lang="de-DE"/>
          </a:p>
        </c:txPr>
        <c:crossAx val="56511872"/>
        <c:crosses val="autoZero"/>
        <c:crossBetween val="between"/>
        <c:majorUnit val="0.2"/>
        <c:minorUnit val="0.1"/>
      </c:valAx>
      <c:spPr>
        <a:noFill/>
        <a:ln>
          <a:solidFill>
            <a:schemeClr val="tx1"/>
          </a:solidFill>
        </a:ln>
      </c:spPr>
    </c:plotArea>
    <c:plotVisOnly val="1"/>
    <c:dispBlanksAs val="gap"/>
    <c:showDLblsOverMax val="0"/>
  </c:chart>
  <c:spPr>
    <a:noFill/>
  </c:spPr>
  <c:printSettings>
    <c:headerFooter/>
    <c:pageMargins b="0.75" l="0.7" r="0.7" t="0.75" header="0.3" footer="0.3"/>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422483416252073"/>
          <c:w val="0.90599568965517241"/>
          <c:h val="0.71245535714285713"/>
        </c:manualLayout>
      </c:layout>
      <c:barChart>
        <c:barDir val="col"/>
        <c:grouping val="clustered"/>
        <c:varyColors val="0"/>
        <c:ser>
          <c:idx val="2"/>
          <c:order val="0"/>
          <c:spPr>
            <a:ln>
              <a:solidFill>
                <a:schemeClr val="tx1"/>
              </a:solidFill>
            </a:ln>
          </c:spPr>
          <c:invertIfNegative val="0"/>
          <c:dPt>
            <c:idx val="0"/>
            <c:invertIfNegative val="0"/>
            <c:bubble3D val="0"/>
            <c:spPr>
              <a:solidFill>
                <a:srgbClr val="FDAB0C"/>
              </a:solidFill>
              <a:ln>
                <a:solidFill>
                  <a:schemeClr val="tx1"/>
                </a:solidFill>
              </a:ln>
            </c:spPr>
          </c:dPt>
          <c:dPt>
            <c:idx val="1"/>
            <c:invertIfNegative val="0"/>
            <c:bubble3D val="0"/>
            <c:spPr>
              <a:solidFill>
                <a:srgbClr val="008000"/>
              </a:solidFill>
              <a:ln>
                <a:solidFill>
                  <a:schemeClr val="tx1"/>
                </a:solidFill>
              </a:ln>
            </c:spPr>
          </c:dPt>
          <c:dPt>
            <c:idx val="2"/>
            <c:invertIfNegative val="0"/>
            <c:bubble3D val="0"/>
            <c:spPr>
              <a:solidFill>
                <a:srgbClr val="FF3300"/>
              </a:solidFill>
              <a:ln>
                <a:solidFill>
                  <a:schemeClr val="tx1"/>
                </a:solidFill>
              </a:ln>
            </c:spPr>
          </c:dPt>
          <c:dLbls>
            <c:txPr>
              <a:bodyPr/>
              <a:lstStyle/>
              <a:p>
                <a:pPr>
                  <a:defRPr sz="800">
                    <a:effectLst>
                      <a:glow rad="127000">
                        <a:sysClr val="window" lastClr="FFFFFF"/>
                      </a:glow>
                    </a:effectLst>
                  </a:defRPr>
                </a:pPr>
                <a:endParaRPr lang="de-DE"/>
              </a:p>
            </c:txPr>
            <c:dLblPos val="inEnd"/>
            <c:showLegendKey val="0"/>
            <c:showVal val="1"/>
            <c:showCatName val="0"/>
            <c:showSerName val="0"/>
            <c:showPercent val="0"/>
            <c:showBubbleSize val="0"/>
            <c:showLeaderLines val="0"/>
          </c:dLbls>
          <c:cat>
            <c:strRef>
              <c:f>S_Dat!$D$29:$D$31</c:f>
              <c:strCache>
                <c:ptCount val="3"/>
                <c:pt idx="0">
                  <c:v>AFB I</c:v>
                </c:pt>
                <c:pt idx="1">
                  <c:v>AFB II</c:v>
                </c:pt>
                <c:pt idx="2">
                  <c:v>AFB III</c:v>
                </c:pt>
              </c:strCache>
            </c:strRef>
          </c:cat>
          <c:val>
            <c:numRef>
              <c:f>S_Dat!$E$29:$E$31</c:f>
              <c:numCache>
                <c:formatCode>0%</c:formatCode>
                <c:ptCount val="3"/>
                <c:pt idx="0">
                  <c:v>0</c:v>
                </c:pt>
                <c:pt idx="1">
                  <c:v>0</c:v>
                </c:pt>
                <c:pt idx="2">
                  <c:v>0</c:v>
                </c:pt>
              </c:numCache>
            </c:numRef>
          </c:val>
        </c:ser>
        <c:dLbls>
          <c:showLegendKey val="0"/>
          <c:showVal val="0"/>
          <c:showCatName val="0"/>
          <c:showSerName val="0"/>
          <c:showPercent val="0"/>
          <c:showBubbleSize val="0"/>
        </c:dLbls>
        <c:gapWidth val="300"/>
        <c:axId val="56536064"/>
        <c:axId val="56537856"/>
      </c:barChart>
      <c:catAx>
        <c:axId val="56536064"/>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56537856"/>
        <c:crosses val="autoZero"/>
        <c:auto val="1"/>
        <c:lblAlgn val="ctr"/>
        <c:lblOffset val="100"/>
        <c:noMultiLvlLbl val="0"/>
      </c:catAx>
      <c:valAx>
        <c:axId val="56537856"/>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56536064"/>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87547892720311E-2"/>
          <c:y val="0.15874934548653141"/>
          <c:w val="0.90599568965517241"/>
          <c:h val="0.70447758284600392"/>
        </c:manualLayout>
      </c:layout>
      <c:barChart>
        <c:barDir val="col"/>
        <c:grouping val="clustered"/>
        <c:varyColors val="0"/>
        <c:ser>
          <c:idx val="0"/>
          <c:order val="0"/>
          <c:spPr>
            <a:solidFill>
              <a:srgbClr val="CCFFCC"/>
            </a:solidFill>
            <a:ln>
              <a:solidFill>
                <a:schemeClr val="tx1"/>
              </a:solidFill>
            </a:ln>
          </c:spPr>
          <c:invertIfNegative val="0"/>
          <c:dPt>
            <c:idx val="0"/>
            <c:invertIfNegative val="0"/>
            <c:bubble3D val="0"/>
            <c:spPr>
              <a:solidFill>
                <a:srgbClr val="00B0F0"/>
              </a:solidFill>
              <a:ln>
                <a:solidFill>
                  <a:schemeClr val="tx1"/>
                </a:solidFill>
              </a:ln>
            </c:spPr>
          </c:dPt>
          <c:dPt>
            <c:idx val="1"/>
            <c:invertIfNegative val="0"/>
            <c:bubble3D val="0"/>
            <c:spPr>
              <a:solidFill>
                <a:srgbClr val="92D050"/>
              </a:solidFill>
              <a:ln>
                <a:solidFill>
                  <a:schemeClr val="tx1"/>
                </a:solidFill>
              </a:ln>
            </c:spPr>
          </c:dPt>
          <c:dPt>
            <c:idx val="2"/>
            <c:invertIfNegative val="0"/>
            <c:bubble3D val="0"/>
            <c:spPr>
              <a:solidFill>
                <a:srgbClr val="FFFF00"/>
              </a:solidFill>
              <a:ln>
                <a:solidFill>
                  <a:schemeClr val="tx1"/>
                </a:solidFill>
              </a:ln>
            </c:spPr>
          </c:dPt>
          <c:dLbls>
            <c:txPr>
              <a:bodyPr rot="0" vert="horz"/>
              <a:lstStyle/>
              <a:p>
                <a:pPr>
                  <a:defRPr sz="8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strRef>
              <c:f>S_Dat!$D$34:$D$36</c:f>
              <c:strCache>
                <c:ptCount val="3"/>
                <c:pt idx="0">
                  <c:v>Zuhören</c:v>
                </c:pt>
                <c:pt idx="1">
                  <c:v>Lesen</c:v>
                </c:pt>
                <c:pt idx="2">
                  <c:v>Sprache / Rechtschreibung</c:v>
                </c:pt>
              </c:strCache>
            </c:strRef>
          </c:cat>
          <c:val>
            <c:numRef>
              <c:f>S_Dat!$E$34:$E$36</c:f>
              <c:numCache>
                <c:formatCode>0%</c:formatCode>
                <c:ptCount val="3"/>
                <c:pt idx="0">
                  <c:v>0</c:v>
                </c:pt>
                <c:pt idx="1">
                  <c:v>0</c:v>
                </c:pt>
                <c:pt idx="2">
                  <c:v>0</c:v>
                </c:pt>
              </c:numCache>
            </c:numRef>
          </c:val>
        </c:ser>
        <c:dLbls>
          <c:showLegendKey val="0"/>
          <c:showVal val="0"/>
          <c:showCatName val="0"/>
          <c:showSerName val="0"/>
          <c:showPercent val="0"/>
          <c:showBubbleSize val="0"/>
        </c:dLbls>
        <c:gapWidth val="300"/>
        <c:axId val="56552448"/>
        <c:axId val="56554240"/>
      </c:barChart>
      <c:catAx>
        <c:axId val="56552448"/>
        <c:scaling>
          <c:orientation val="minMax"/>
        </c:scaling>
        <c:delete val="0"/>
        <c:axPos val="b"/>
        <c:majorTickMark val="out"/>
        <c:minorTickMark val="none"/>
        <c:tickLblPos val="nextTo"/>
        <c:spPr>
          <a:ln>
            <a:solidFill>
              <a:schemeClr val="tx1"/>
            </a:solidFill>
          </a:ln>
        </c:spPr>
        <c:txPr>
          <a:bodyPr/>
          <a:lstStyle/>
          <a:p>
            <a:pPr>
              <a:defRPr sz="700">
                <a:latin typeface="+mn-lt"/>
              </a:defRPr>
            </a:pPr>
            <a:endParaRPr lang="de-DE"/>
          </a:p>
        </c:txPr>
        <c:crossAx val="56554240"/>
        <c:crosses val="autoZero"/>
        <c:auto val="1"/>
        <c:lblAlgn val="ctr"/>
        <c:lblOffset val="100"/>
        <c:noMultiLvlLbl val="0"/>
      </c:catAx>
      <c:valAx>
        <c:axId val="56554240"/>
        <c:scaling>
          <c:orientation val="minMax"/>
          <c:max val="1"/>
          <c:min val="0"/>
        </c:scaling>
        <c:delete val="0"/>
        <c:axPos val="l"/>
        <c:majorGridlines/>
        <c:minorGridlines>
          <c:spPr>
            <a:ln>
              <a:solidFill>
                <a:schemeClr val="tx1"/>
              </a:solidFill>
            </a:ln>
          </c:spPr>
        </c:minorGridlines>
        <c:title>
          <c:tx>
            <c:rich>
              <a:bodyPr rot="-5400000" vert="horz"/>
              <a:lstStyle/>
              <a:p>
                <a:pPr>
                  <a:defRPr sz="900"/>
                </a:pPr>
                <a:r>
                  <a:rPr lang="en-US" sz="900"/>
                  <a:t>Erfüllungsprozentsätze</a:t>
                </a:r>
              </a:p>
            </c:rich>
          </c:tx>
          <c:layout>
            <c:manualLayout>
              <c:xMode val="edge"/>
              <c:yMode val="edge"/>
              <c:x val="1.6314236111111115E-3"/>
              <c:y val="0.1643944444444444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56552448"/>
        <c:crosses val="autoZero"/>
        <c:crossBetween val="between"/>
        <c:majorUnit val="0.2"/>
        <c:minorUnit val="0.1"/>
      </c:valAx>
      <c:spPr>
        <a:noFill/>
        <a:ln>
          <a:solidFill>
            <a:schemeClr val="tx1"/>
          </a:solidFill>
        </a:ln>
      </c:spPr>
    </c:plotArea>
    <c:plotVisOnly val="1"/>
    <c:dispBlanksAs val="gap"/>
    <c:showDLblsOverMax val="0"/>
  </c:chart>
  <c:spPr>
    <a:ln>
      <a:solidFill>
        <a:schemeClr val="tx1"/>
      </a:solidFill>
    </a:ln>
  </c:spPr>
  <c:printSettings>
    <c:headerFooter/>
    <c:pageMargins b="0.75" l="0.7" r="0.7" t="0.75" header="0.3" footer="0.3"/>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43963</xdr:colOff>
      <xdr:row>57</xdr:row>
      <xdr:rowOff>96321</xdr:rowOff>
    </xdr:from>
    <xdr:to>
      <xdr:col>13</xdr:col>
      <xdr:colOff>270578</xdr:colOff>
      <xdr:row>68</xdr:row>
      <xdr:rowOff>154937</xdr:rowOff>
    </xdr:to>
    <xdr:graphicFrame macro="">
      <xdr:nvGraphicFramePr>
        <xdr:cNvPr id="15" name="Diagram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43963</xdr:colOff>
      <xdr:row>72</xdr:row>
      <xdr:rowOff>151622</xdr:rowOff>
    </xdr:from>
    <xdr:to>
      <xdr:col>13</xdr:col>
      <xdr:colOff>270578</xdr:colOff>
      <xdr:row>84</xdr:row>
      <xdr:rowOff>142526</xdr:rowOff>
    </xdr:to>
    <xdr:graphicFrame macro="">
      <xdr:nvGraphicFramePr>
        <xdr:cNvPr id="16"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43963</xdr:colOff>
      <xdr:row>32</xdr:row>
      <xdr:rowOff>0</xdr:rowOff>
    </xdr:from>
    <xdr:to>
      <xdr:col>13</xdr:col>
      <xdr:colOff>270578</xdr:colOff>
      <xdr:row>42</xdr:row>
      <xdr:rowOff>111000</xdr:rowOff>
    </xdr:to>
    <xdr:graphicFrame macro="">
      <xdr:nvGraphicFramePr>
        <xdr:cNvPr id="18"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43963</xdr:colOff>
      <xdr:row>43</xdr:row>
      <xdr:rowOff>120833</xdr:rowOff>
    </xdr:from>
    <xdr:to>
      <xdr:col>13</xdr:col>
      <xdr:colOff>270578</xdr:colOff>
      <xdr:row>54</xdr:row>
      <xdr:rowOff>77333</xdr:rowOff>
    </xdr:to>
    <xdr:graphicFrame macro="">
      <xdr:nvGraphicFramePr>
        <xdr:cNvPr id="19"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43963</xdr:colOff>
      <xdr:row>88</xdr:row>
      <xdr:rowOff>139212</xdr:rowOff>
    </xdr:from>
    <xdr:to>
      <xdr:col>13</xdr:col>
      <xdr:colOff>270578</xdr:colOff>
      <xdr:row>100</xdr:row>
      <xdr:rowOff>130116</xdr:rowOff>
    </xdr:to>
    <xdr:graphicFrame macro="">
      <xdr:nvGraphicFramePr>
        <xdr:cNvPr id="29" name="Diagram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11.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12.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"Sprache / Rechtschreibung"</a:t>
          </a:r>
          <a:endParaRPr lang="de-DE">
            <a:effectLst/>
          </a:endParaRPr>
        </a:p>
      </cdr:txBody>
    </cdr:sp>
  </cdr:relSizeAnchor>
</c:userShapes>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48</xdr:row>
          <xdr:rowOff>0</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Kompetenzbereich "Zuhören"</a:t>
          </a:r>
        </a:p>
      </cdr:txBody>
    </cdr:sp>
  </cdr:relSizeAnchor>
</c:userShapes>
</file>

<file path=xl/drawings/drawing3.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"Lesen"</a:t>
          </a:r>
          <a:endParaRPr lang="de-DE">
            <a:effectLs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Inhaltsbereich Zahlen und Größen</a:t>
          </a:r>
        </a:p>
      </cdr:txBody>
    </cdr:sp>
  </cdr:relSizeAnchor>
  <cdr:relSizeAnchor xmlns:cdr="http://schemas.openxmlformats.org/drawingml/2006/chartDrawing">
    <cdr:from>
      <cdr:x>0.02965</cdr:x>
      <cdr:y>0</cdr:y>
    </cdr:from>
    <cdr:to>
      <cdr:x>0.98586</cdr:x>
      <cdr:y>0.11429</cdr:y>
    </cdr:to>
    <cdr:sp macro="" textlink="">
      <cdr:nvSpPr>
        <cdr:cNvPr id="4"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5"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Anforderungsbereichen</a:t>
          </a:r>
        </a:p>
      </cdr:txBody>
    </cdr:sp>
  </cdr:relSizeAnchor>
</c:userShapes>
</file>

<file path=xl/drawings/drawing5.xml><?xml version="1.0" encoding="utf-8"?>
<c:userShapes xmlns:c="http://schemas.openxmlformats.org/drawingml/2006/chart">
  <cdr:relSizeAnchor xmlns:cdr="http://schemas.openxmlformats.org/drawingml/2006/chartDrawing">
    <cdr:from>
      <cdr:x>0.02965</cdr:x>
      <cdr:y>0</cdr:y>
    </cdr:from>
    <cdr:to>
      <cdr:x>0.98586</cdr:x>
      <cdr:y>0.11429</cdr:y>
    </cdr:to>
    <cdr:sp macro="" textlink="">
      <cdr:nvSpPr>
        <cdr:cNvPr id="2" name="Textfeld 1"/>
        <cdr:cNvSpPr txBox="1"/>
      </cdr:nvSpPr>
      <cdr:spPr>
        <a:xfrm xmlns:a="http://schemas.openxmlformats.org/drawingml/2006/main">
          <a:off x="170789" y="0"/>
          <a:ext cx="5507770" cy="288000"/>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0.02106</cdr:y>
    </cdr:from>
    <cdr:to>
      <cdr:x>0.98161</cdr:x>
      <cdr:y>0.10117</cdr:y>
    </cdr:to>
    <cdr:sp macro="" textlink="">
      <cdr:nvSpPr>
        <cdr:cNvPr id="3" name="Textfeld 1"/>
        <cdr:cNvSpPr txBox="1"/>
      </cdr:nvSpPr>
      <cdr:spPr>
        <a:xfrm xmlns:a="http://schemas.openxmlformats.org/drawingml/2006/main">
          <a:off x="50800" y="50800"/>
          <a:ext cx="6098004" cy="19321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in den Kompetenzbereichen</a:t>
          </a:r>
        </a:p>
      </cdr:txBody>
    </cdr:sp>
  </cdr:relSizeAnchor>
</c:userShapes>
</file>

<file path=xl/drawings/drawing6.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"Sprache / Rechtschreibung"</a:t>
          </a:r>
          <a:endParaRPr lang="de-DE">
            <a:effectLst/>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43963</xdr:colOff>
      <xdr:row>57</xdr:row>
      <xdr:rowOff>96321</xdr:rowOff>
    </xdr:from>
    <xdr:to>
      <xdr:col>13</xdr:col>
      <xdr:colOff>270578</xdr:colOff>
      <xdr:row>68</xdr:row>
      <xdr:rowOff>154937</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43963</xdr:colOff>
      <xdr:row>72</xdr:row>
      <xdr:rowOff>151622</xdr:rowOff>
    </xdr:from>
    <xdr:to>
      <xdr:col>13</xdr:col>
      <xdr:colOff>270578</xdr:colOff>
      <xdr:row>84</xdr:row>
      <xdr:rowOff>142526</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43963</xdr:colOff>
      <xdr:row>32</xdr:row>
      <xdr:rowOff>0</xdr:rowOff>
    </xdr:from>
    <xdr:to>
      <xdr:col>13</xdr:col>
      <xdr:colOff>270578</xdr:colOff>
      <xdr:row>42</xdr:row>
      <xdr:rowOff>111000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43963</xdr:colOff>
      <xdr:row>43</xdr:row>
      <xdr:rowOff>120833</xdr:rowOff>
    </xdr:from>
    <xdr:to>
      <xdr:col>13</xdr:col>
      <xdr:colOff>270578</xdr:colOff>
      <xdr:row>54</xdr:row>
      <xdr:rowOff>77333</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43963</xdr:colOff>
      <xdr:row>88</xdr:row>
      <xdr:rowOff>139212</xdr:rowOff>
    </xdr:from>
    <xdr:to>
      <xdr:col>13</xdr:col>
      <xdr:colOff>270578</xdr:colOff>
      <xdr:row>100</xdr:row>
      <xdr:rowOff>130116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effectLst/>
              <a:latin typeface="+mn-lt"/>
              <a:ea typeface="+mn-ea"/>
              <a:cs typeface="+mn-cs"/>
            </a:rPr>
            <a:t>Erfüllung im Kompetenzbereich "Zuhören"</a:t>
          </a:r>
        </a:p>
      </cdr:txBody>
    </cdr:sp>
  </cdr:relSizeAnchor>
</c:userShapes>
</file>

<file path=xl/drawings/drawing9.xml><?xml version="1.0" encoding="utf-8"?>
<c:userShapes xmlns:c="http://schemas.openxmlformats.org/drawingml/2006/chart">
  <cdr:relSizeAnchor xmlns:cdr="http://schemas.openxmlformats.org/drawingml/2006/chartDrawing">
    <cdr:from>
      <cdr:x>0.02509</cdr:x>
      <cdr:y>0</cdr:y>
    </cdr:from>
    <cdr:to>
      <cdr:x>0.9813</cdr:x>
      <cdr:y>0.11429</cdr:y>
    </cdr:to>
    <cdr:sp macro="" textlink="">
      <cdr:nvSpPr>
        <cdr:cNvPr id="2" name="Textfeld 1"/>
        <cdr:cNvSpPr txBox="1"/>
      </cdr:nvSpPr>
      <cdr:spPr>
        <a:xfrm xmlns:a="http://schemas.openxmlformats.org/drawingml/2006/main">
          <a:off x="157164" y="0"/>
          <a:ext cx="5989699" cy="260227"/>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AB6B2B0-444A-4331-BB32-31FFE8CAFCB3}"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0.00811</cdr:x>
      <cdr:y>0.02016</cdr:y>
    </cdr:from>
    <cdr:to>
      <cdr:x>0.98161</cdr:x>
      <cdr:y>0.09662</cdr:y>
    </cdr:to>
    <cdr:sp macro="" textlink="">
      <cdr:nvSpPr>
        <cdr:cNvPr id="3" name="Textfeld 1"/>
        <cdr:cNvSpPr txBox="1"/>
      </cdr:nvSpPr>
      <cdr:spPr>
        <a:xfrm xmlns:a="http://schemas.openxmlformats.org/drawingml/2006/main">
          <a:off x="50800" y="50800"/>
          <a:ext cx="6098004" cy="192680"/>
        </a:xfrm>
        <a:prstGeom xmlns:a="http://schemas.openxmlformats.org/drawingml/2006/main" prst="rect">
          <a:avLst/>
        </a:prstGeom>
        <a:solidFill xmlns:a="http://schemas.openxmlformats.org/drawingml/2006/main">
          <a:schemeClr val="accent6">
            <a:lumMod val="20000"/>
            <a:lumOff val="80000"/>
          </a:schemeClr>
        </a:solidFill>
      </cdr:spPr>
      <cdr:txBody>
        <a:bodyPr xmlns:a="http://schemas.openxmlformats.org/drawingml/2006/main" wrap="non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eaLnBrk="1" fontAlgn="auto" latinLnBrk="0" hangingPunct="1"/>
          <a:r>
            <a:rPr lang="en-US" sz="1100" b="1" i="0" baseline="0">
              <a:effectLst/>
              <a:latin typeface="+mn-lt"/>
              <a:ea typeface="+mn-ea"/>
              <a:cs typeface="+mn-cs"/>
            </a:rPr>
            <a:t>Erfüllung im Kompetenzbereich "Lesen"</a:t>
          </a:r>
          <a:endParaRPr lang="de-DE">
            <a:effectLst/>
          </a:endParaRP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48"/>
  <sheetViews>
    <sheetView showGridLines="0" zoomScaleNormal="100" workbookViewId="0">
      <selection activeCell="E2" sqref="E2:F2"/>
    </sheetView>
  </sheetViews>
  <sheetFormatPr baseColWidth="10" defaultRowHeight="15" x14ac:dyDescent="0.25"/>
  <cols>
    <col min="1" max="1" width="3.7109375" style="23" bestFit="1" customWidth="1"/>
    <col min="2" max="2" width="19.42578125" style="3" customWidth="1"/>
    <col min="3" max="3" width="3.140625" style="3" customWidth="1"/>
    <col min="4" max="27" width="4.28515625" style="3" customWidth="1"/>
    <col min="28" max="16384" width="11.42578125" style="3"/>
  </cols>
  <sheetData>
    <row r="1" spans="1:27" ht="4.5" customHeight="1" thickBot="1" x14ac:dyDescent="0.3"/>
    <row r="2" spans="1:27" ht="16.5" thickTop="1" thickBot="1" x14ac:dyDescent="0.3">
      <c r="D2" s="24" t="s">
        <v>0</v>
      </c>
      <c r="E2" s="292"/>
      <c r="F2" s="293"/>
      <c r="H2" s="25"/>
      <c r="K2" s="25"/>
      <c r="L2" s="192" t="s">
        <v>125</v>
      </c>
      <c r="M2" s="296">
        <f>COUNT(AA10:AA39)</f>
        <v>0</v>
      </c>
      <c r="N2" s="296"/>
    </row>
    <row r="3" spans="1:27" ht="6.75" customHeight="1" thickTop="1" x14ac:dyDescent="0.25"/>
    <row r="4" spans="1:27" s="27" customFormat="1" ht="12.75" customHeight="1" x14ac:dyDescent="0.2">
      <c r="A4" s="26"/>
      <c r="C4" s="28" t="s">
        <v>52</v>
      </c>
      <c r="D4" s="294" t="s">
        <v>83</v>
      </c>
      <c r="E4" s="295"/>
      <c r="F4" s="295"/>
      <c r="G4" s="295"/>
      <c r="H4" s="295"/>
      <c r="I4" s="295"/>
      <c r="J4" s="295"/>
      <c r="K4" s="287" t="s">
        <v>192</v>
      </c>
      <c r="L4" s="288"/>
      <c r="M4" s="288"/>
      <c r="N4" s="288"/>
      <c r="O4" s="288"/>
      <c r="P4" s="288"/>
      <c r="Q4" s="289" t="s">
        <v>124</v>
      </c>
      <c r="R4" s="290"/>
      <c r="S4" s="290"/>
      <c r="T4" s="290"/>
      <c r="U4" s="290"/>
      <c r="V4" s="290"/>
      <c r="W4" s="290"/>
      <c r="X4" s="290"/>
      <c r="Y4" s="291"/>
      <c r="Z4" s="284" t="s">
        <v>9</v>
      </c>
      <c r="AA4" s="284" t="s">
        <v>53</v>
      </c>
    </row>
    <row r="5" spans="1:27" s="27" customFormat="1" ht="12.75" customHeight="1" x14ac:dyDescent="0.2">
      <c r="A5" s="26"/>
      <c r="B5" s="33"/>
      <c r="C5" s="28" t="s">
        <v>113</v>
      </c>
      <c r="D5" s="83" t="s">
        <v>3</v>
      </c>
      <c r="E5" s="83" t="s">
        <v>4</v>
      </c>
      <c r="F5" s="83" t="s">
        <v>3</v>
      </c>
      <c r="G5" s="83" t="s">
        <v>4</v>
      </c>
      <c r="H5" s="83" t="s">
        <v>4</v>
      </c>
      <c r="I5" s="83" t="s">
        <v>4</v>
      </c>
      <c r="J5" s="83" t="s">
        <v>5</v>
      </c>
      <c r="K5" s="83" t="s">
        <v>4</v>
      </c>
      <c r="L5" s="83" t="s">
        <v>4</v>
      </c>
      <c r="M5" s="83" t="s">
        <v>4</v>
      </c>
      <c r="N5" s="83" t="s">
        <v>4</v>
      </c>
      <c r="O5" s="84" t="s">
        <v>5</v>
      </c>
      <c r="P5" s="85" t="s">
        <v>5</v>
      </c>
      <c r="Q5" s="83" t="s">
        <v>4</v>
      </c>
      <c r="R5" s="84" t="s">
        <v>5</v>
      </c>
      <c r="S5" s="85" t="s">
        <v>5</v>
      </c>
      <c r="T5" s="84" t="s">
        <v>3</v>
      </c>
      <c r="U5" s="86" t="s">
        <v>3</v>
      </c>
      <c r="V5" s="85" t="s">
        <v>3</v>
      </c>
      <c r="W5" s="84" t="s">
        <v>4</v>
      </c>
      <c r="X5" s="86" t="s">
        <v>4</v>
      </c>
      <c r="Y5" s="85" t="s">
        <v>4</v>
      </c>
      <c r="Z5" s="285"/>
      <c r="AA5" s="285"/>
    </row>
    <row r="6" spans="1:27" s="27" customFormat="1" ht="12.75" customHeight="1" x14ac:dyDescent="0.2">
      <c r="A6" s="26"/>
      <c r="B6" s="29"/>
      <c r="C6" s="30" t="s">
        <v>1</v>
      </c>
      <c r="D6" s="31">
        <v>1</v>
      </c>
      <c r="E6" s="31">
        <v>2</v>
      </c>
      <c r="F6" s="31">
        <v>3</v>
      </c>
      <c r="G6" s="31">
        <v>4</v>
      </c>
      <c r="H6" s="31">
        <v>5</v>
      </c>
      <c r="I6" s="31">
        <v>6</v>
      </c>
      <c r="J6" s="31">
        <v>7</v>
      </c>
      <c r="K6" s="31">
        <v>1</v>
      </c>
      <c r="L6" s="31">
        <v>2</v>
      </c>
      <c r="M6" s="31">
        <v>3</v>
      </c>
      <c r="N6" s="31">
        <v>4</v>
      </c>
      <c r="O6" s="39">
        <v>5</v>
      </c>
      <c r="P6" s="41">
        <v>5</v>
      </c>
      <c r="Q6" s="31">
        <v>6</v>
      </c>
      <c r="R6" s="39" t="s">
        <v>122</v>
      </c>
      <c r="S6" s="41" t="s">
        <v>123</v>
      </c>
      <c r="T6" s="39">
        <v>8</v>
      </c>
      <c r="U6" s="40">
        <v>8</v>
      </c>
      <c r="V6" s="41">
        <v>8</v>
      </c>
      <c r="W6" s="39">
        <v>9</v>
      </c>
      <c r="X6" s="40">
        <v>9</v>
      </c>
      <c r="Y6" s="41">
        <v>9</v>
      </c>
      <c r="Z6" s="285"/>
      <c r="AA6" s="285"/>
    </row>
    <row r="7" spans="1:27" s="27" customFormat="1" ht="64.5" customHeight="1" x14ac:dyDescent="0.2">
      <c r="A7" s="282" t="str">
        <f>"Zentrale Klassenarbeit
 Deutsch 2019
- Klasse "&amp;E2&amp;" -"</f>
        <v>Zentrale Klassenarbeit
 Deutsch 2019
- Klasse  -</v>
      </c>
      <c r="B7" s="282"/>
      <c r="C7" s="283"/>
      <c r="D7" s="374" t="s">
        <v>114</v>
      </c>
      <c r="E7" s="374" t="s">
        <v>115</v>
      </c>
      <c r="F7" s="375" t="s">
        <v>162</v>
      </c>
      <c r="G7" s="374" t="s">
        <v>116</v>
      </c>
      <c r="H7" s="374" t="s">
        <v>117</v>
      </c>
      <c r="I7" s="374" t="s">
        <v>117</v>
      </c>
      <c r="J7" s="375" t="s">
        <v>181</v>
      </c>
      <c r="K7" s="375" t="s">
        <v>193</v>
      </c>
      <c r="L7" s="375" t="s">
        <v>119</v>
      </c>
      <c r="M7" s="375" t="s">
        <v>198</v>
      </c>
      <c r="N7" s="375" t="s">
        <v>197</v>
      </c>
      <c r="O7" s="376" t="s">
        <v>116</v>
      </c>
      <c r="P7" s="377" t="s">
        <v>21</v>
      </c>
      <c r="Q7" s="375" t="s">
        <v>121</v>
      </c>
      <c r="R7" s="378" t="s">
        <v>21</v>
      </c>
      <c r="S7" s="379" t="s">
        <v>21</v>
      </c>
      <c r="T7" s="378" t="s">
        <v>184</v>
      </c>
      <c r="U7" s="380" t="s">
        <v>185</v>
      </c>
      <c r="V7" s="377" t="s">
        <v>186</v>
      </c>
      <c r="W7" s="381" t="s">
        <v>194</v>
      </c>
      <c r="X7" s="382" t="s">
        <v>195</v>
      </c>
      <c r="Y7" s="383" t="s">
        <v>196</v>
      </c>
      <c r="Z7" s="286"/>
      <c r="AA7" s="285"/>
    </row>
    <row r="8" spans="1:27" s="27" customFormat="1" ht="13.5" customHeight="1" x14ac:dyDescent="0.2">
      <c r="A8" s="87"/>
      <c r="B8" s="88"/>
      <c r="C8" s="89" t="s">
        <v>14</v>
      </c>
      <c r="D8" s="187">
        <v>1</v>
      </c>
      <c r="E8" s="187">
        <v>1</v>
      </c>
      <c r="F8" s="187">
        <v>1</v>
      </c>
      <c r="G8" s="187">
        <v>2</v>
      </c>
      <c r="H8" s="187">
        <v>4</v>
      </c>
      <c r="I8" s="187">
        <v>1</v>
      </c>
      <c r="J8" s="187">
        <v>1</v>
      </c>
      <c r="K8" s="187">
        <v>1</v>
      </c>
      <c r="L8" s="187">
        <v>1</v>
      </c>
      <c r="M8" s="187">
        <v>1</v>
      </c>
      <c r="N8" s="187">
        <v>1</v>
      </c>
      <c r="O8" s="188">
        <v>1</v>
      </c>
      <c r="P8" s="189">
        <v>1</v>
      </c>
      <c r="Q8" s="187">
        <v>1</v>
      </c>
      <c r="R8" s="188">
        <v>1</v>
      </c>
      <c r="S8" s="189">
        <v>1</v>
      </c>
      <c r="T8" s="188">
        <v>1</v>
      </c>
      <c r="U8" s="190">
        <v>1</v>
      </c>
      <c r="V8" s="189">
        <v>1</v>
      </c>
      <c r="W8" s="188">
        <v>1</v>
      </c>
      <c r="X8" s="190">
        <v>1</v>
      </c>
      <c r="Y8" s="189">
        <v>1</v>
      </c>
      <c r="Z8" s="191">
        <f>SUM(D8:Y8)</f>
        <v>26</v>
      </c>
      <c r="AA8" s="267"/>
    </row>
    <row r="9" spans="1:27" s="34" customFormat="1" ht="14.25" customHeight="1" thickBot="1" x14ac:dyDescent="0.3">
      <c r="A9" s="90" t="s">
        <v>6</v>
      </c>
      <c r="B9" s="91" t="s">
        <v>7</v>
      </c>
      <c r="C9" s="92" t="s">
        <v>69</v>
      </c>
      <c r="D9" s="366" t="s">
        <v>8</v>
      </c>
      <c r="E9" s="367"/>
      <c r="F9" s="367"/>
      <c r="G9" s="367"/>
      <c r="H9" s="367"/>
      <c r="I9" s="367"/>
      <c r="J9" s="367"/>
      <c r="K9" s="367"/>
      <c r="L9" s="367"/>
      <c r="M9" s="367"/>
      <c r="N9" s="367"/>
      <c r="O9" s="367"/>
      <c r="P9" s="367"/>
      <c r="Q9" s="367"/>
      <c r="R9" s="367"/>
      <c r="S9" s="367"/>
      <c r="T9" s="367"/>
      <c r="U9" s="367"/>
      <c r="V9" s="367"/>
      <c r="W9" s="367"/>
      <c r="X9" s="367"/>
      <c r="Y9" s="368"/>
      <c r="Z9" s="93"/>
      <c r="AA9" s="268"/>
    </row>
    <row r="10" spans="1:27" ht="11.45" customHeight="1" x14ac:dyDescent="0.25">
      <c r="A10" s="94">
        <v>1</v>
      </c>
      <c r="B10" s="137"/>
      <c r="C10" s="166"/>
      <c r="D10" s="143"/>
      <c r="E10" s="143"/>
      <c r="F10" s="143"/>
      <c r="G10" s="143"/>
      <c r="H10" s="143"/>
      <c r="I10" s="143"/>
      <c r="J10" s="143"/>
      <c r="K10" s="143"/>
      <c r="L10" s="143"/>
      <c r="M10" s="143"/>
      <c r="N10" s="143"/>
      <c r="O10" s="144"/>
      <c r="P10" s="145"/>
      <c r="Q10" s="143"/>
      <c r="R10" s="144"/>
      <c r="S10" s="145"/>
      <c r="T10" s="144"/>
      <c r="U10" s="146"/>
      <c r="V10" s="145"/>
      <c r="W10" s="144"/>
      <c r="X10" s="146"/>
      <c r="Y10" s="369"/>
      <c r="Z10" s="172" t="str">
        <f>IF(COUNTBLANK(D10:Y10)=22,"",SUM(D10:Y10))</f>
        <v/>
      </c>
      <c r="AA10" s="173" t="str">
        <f>IF(Z10="","",VLOOKUP(Z10,K_Dat!$E$5:$F$10,2,1))</f>
        <v/>
      </c>
    </row>
    <row r="11" spans="1:27" ht="11.45" customHeight="1" x14ac:dyDescent="0.25">
      <c r="A11" s="95">
        <v>2</v>
      </c>
      <c r="B11" s="138"/>
      <c r="C11" s="167"/>
      <c r="D11" s="147"/>
      <c r="E11" s="147"/>
      <c r="F11" s="147"/>
      <c r="G11" s="147"/>
      <c r="H11" s="147"/>
      <c r="I11" s="147"/>
      <c r="J11" s="147"/>
      <c r="K11" s="147"/>
      <c r="L11" s="147"/>
      <c r="M11" s="147"/>
      <c r="N11" s="147"/>
      <c r="O11" s="148"/>
      <c r="P11" s="149"/>
      <c r="Q11" s="147"/>
      <c r="R11" s="148"/>
      <c r="S11" s="149"/>
      <c r="T11" s="148"/>
      <c r="U11" s="150"/>
      <c r="V11" s="149"/>
      <c r="W11" s="148"/>
      <c r="X11" s="150"/>
      <c r="Y11" s="370"/>
      <c r="Z11" s="174" t="str">
        <f t="shared" ref="Z11:Z39" si="0">IF(COUNTBLANK(D11:Y11)=22,"",SUM(D11:Y11))</f>
        <v/>
      </c>
      <c r="AA11" s="175" t="str">
        <f>IF(Z11="","",VLOOKUP(Z11,K_Dat!$E$5:$F$10,2,1))</f>
        <v/>
      </c>
    </row>
    <row r="12" spans="1:27" ht="11.45" customHeight="1" x14ac:dyDescent="0.25">
      <c r="A12" s="95">
        <v>3</v>
      </c>
      <c r="B12" s="138"/>
      <c r="C12" s="167"/>
      <c r="D12" s="147"/>
      <c r="E12" s="147"/>
      <c r="F12" s="147"/>
      <c r="G12" s="147"/>
      <c r="H12" s="147"/>
      <c r="I12" s="147"/>
      <c r="J12" s="147"/>
      <c r="K12" s="147"/>
      <c r="L12" s="147"/>
      <c r="M12" s="147"/>
      <c r="N12" s="147"/>
      <c r="O12" s="148"/>
      <c r="P12" s="149"/>
      <c r="Q12" s="147"/>
      <c r="R12" s="148"/>
      <c r="S12" s="149"/>
      <c r="T12" s="148"/>
      <c r="U12" s="150"/>
      <c r="V12" s="149"/>
      <c r="W12" s="148"/>
      <c r="X12" s="150"/>
      <c r="Y12" s="370"/>
      <c r="Z12" s="174" t="str">
        <f t="shared" si="0"/>
        <v/>
      </c>
      <c r="AA12" s="175" t="str">
        <f>IF(Z12="","",VLOOKUP(Z12,K_Dat!$E$5:$F$10,2,1))</f>
        <v/>
      </c>
    </row>
    <row r="13" spans="1:27" ht="11.45" customHeight="1" x14ac:dyDescent="0.25">
      <c r="A13" s="95">
        <v>4</v>
      </c>
      <c r="B13" s="138"/>
      <c r="C13" s="167"/>
      <c r="D13" s="147"/>
      <c r="E13" s="147"/>
      <c r="F13" s="147"/>
      <c r="G13" s="147"/>
      <c r="H13" s="147"/>
      <c r="I13" s="147"/>
      <c r="J13" s="147"/>
      <c r="K13" s="147"/>
      <c r="L13" s="147"/>
      <c r="M13" s="147"/>
      <c r="N13" s="147"/>
      <c r="O13" s="148"/>
      <c r="P13" s="149"/>
      <c r="Q13" s="147"/>
      <c r="R13" s="148"/>
      <c r="S13" s="149"/>
      <c r="T13" s="148"/>
      <c r="U13" s="150"/>
      <c r="V13" s="149"/>
      <c r="W13" s="148"/>
      <c r="X13" s="150"/>
      <c r="Y13" s="370"/>
      <c r="Z13" s="174" t="str">
        <f t="shared" si="0"/>
        <v/>
      </c>
      <c r="AA13" s="175" t="str">
        <f>IF(Z13="","",VLOOKUP(Z13,K_Dat!$E$5:$F$10,2,1))</f>
        <v/>
      </c>
    </row>
    <row r="14" spans="1:27" ht="11.45" customHeight="1" x14ac:dyDescent="0.25">
      <c r="A14" s="96">
        <v>5</v>
      </c>
      <c r="B14" s="139"/>
      <c r="C14" s="168"/>
      <c r="D14" s="151"/>
      <c r="E14" s="151"/>
      <c r="F14" s="151"/>
      <c r="G14" s="151"/>
      <c r="H14" s="151"/>
      <c r="I14" s="151"/>
      <c r="J14" s="151"/>
      <c r="K14" s="151"/>
      <c r="L14" s="151"/>
      <c r="M14" s="151"/>
      <c r="N14" s="151"/>
      <c r="O14" s="152"/>
      <c r="P14" s="153"/>
      <c r="Q14" s="151"/>
      <c r="R14" s="152"/>
      <c r="S14" s="153"/>
      <c r="T14" s="152"/>
      <c r="U14" s="154"/>
      <c r="V14" s="153"/>
      <c r="W14" s="152"/>
      <c r="X14" s="154"/>
      <c r="Y14" s="371"/>
      <c r="Z14" s="176" t="str">
        <f t="shared" si="0"/>
        <v/>
      </c>
      <c r="AA14" s="177" t="str">
        <f>IF(Z14="","",VLOOKUP(Z14,K_Dat!$E$5:$F$10,2,1))</f>
        <v/>
      </c>
    </row>
    <row r="15" spans="1:27" ht="11.45" customHeight="1" x14ac:dyDescent="0.25">
      <c r="A15" s="97">
        <v>6</v>
      </c>
      <c r="B15" s="140"/>
      <c r="C15" s="169"/>
      <c r="D15" s="155"/>
      <c r="E15" s="155"/>
      <c r="F15" s="155"/>
      <c r="G15" s="155"/>
      <c r="H15" s="155"/>
      <c r="I15" s="155"/>
      <c r="J15" s="155"/>
      <c r="K15" s="155"/>
      <c r="L15" s="155"/>
      <c r="M15" s="155"/>
      <c r="N15" s="155"/>
      <c r="O15" s="156"/>
      <c r="P15" s="157"/>
      <c r="Q15" s="155"/>
      <c r="R15" s="156"/>
      <c r="S15" s="157"/>
      <c r="T15" s="156"/>
      <c r="U15" s="158"/>
      <c r="V15" s="157"/>
      <c r="W15" s="156"/>
      <c r="X15" s="158"/>
      <c r="Y15" s="372"/>
      <c r="Z15" s="178" t="str">
        <f t="shared" si="0"/>
        <v/>
      </c>
      <c r="AA15" s="173" t="str">
        <f>IF(Z15="","",VLOOKUP(Z15,K_Dat!$E$5:$F$10,2,1))</f>
        <v/>
      </c>
    </row>
    <row r="16" spans="1:27" ht="11.45" customHeight="1" x14ac:dyDescent="0.25">
      <c r="A16" s="95">
        <v>7</v>
      </c>
      <c r="B16" s="138"/>
      <c r="C16" s="167"/>
      <c r="D16" s="147"/>
      <c r="E16" s="147"/>
      <c r="F16" s="147"/>
      <c r="G16" s="147"/>
      <c r="H16" s="147"/>
      <c r="I16" s="147"/>
      <c r="J16" s="147"/>
      <c r="K16" s="147"/>
      <c r="L16" s="147"/>
      <c r="M16" s="147"/>
      <c r="N16" s="147"/>
      <c r="O16" s="148"/>
      <c r="P16" s="149"/>
      <c r="Q16" s="147"/>
      <c r="R16" s="148"/>
      <c r="S16" s="149"/>
      <c r="T16" s="148"/>
      <c r="U16" s="150"/>
      <c r="V16" s="149"/>
      <c r="W16" s="148"/>
      <c r="X16" s="150"/>
      <c r="Y16" s="370"/>
      <c r="Z16" s="174" t="str">
        <f t="shared" si="0"/>
        <v/>
      </c>
      <c r="AA16" s="175" t="str">
        <f>IF(Z16="","",VLOOKUP(Z16,K_Dat!$E$5:$F$10,2,1))</f>
        <v/>
      </c>
    </row>
    <row r="17" spans="1:27" ht="11.45" customHeight="1" x14ac:dyDescent="0.25">
      <c r="A17" s="95">
        <v>8</v>
      </c>
      <c r="B17" s="138"/>
      <c r="C17" s="167"/>
      <c r="D17" s="147"/>
      <c r="E17" s="147"/>
      <c r="F17" s="147"/>
      <c r="G17" s="147"/>
      <c r="H17" s="147"/>
      <c r="I17" s="147"/>
      <c r="J17" s="147"/>
      <c r="K17" s="147"/>
      <c r="L17" s="147"/>
      <c r="M17" s="147"/>
      <c r="N17" s="147"/>
      <c r="O17" s="148"/>
      <c r="P17" s="149"/>
      <c r="Q17" s="147"/>
      <c r="R17" s="148"/>
      <c r="S17" s="149"/>
      <c r="T17" s="148"/>
      <c r="U17" s="150"/>
      <c r="V17" s="149"/>
      <c r="W17" s="148"/>
      <c r="X17" s="150"/>
      <c r="Y17" s="370"/>
      <c r="Z17" s="174" t="str">
        <f t="shared" si="0"/>
        <v/>
      </c>
      <c r="AA17" s="175" t="str">
        <f>IF(Z17="","",VLOOKUP(Z17,K_Dat!$E$5:$F$10,2,1))</f>
        <v/>
      </c>
    </row>
    <row r="18" spans="1:27" ht="11.45" customHeight="1" x14ac:dyDescent="0.25">
      <c r="A18" s="95">
        <v>9</v>
      </c>
      <c r="B18" s="138"/>
      <c r="C18" s="167"/>
      <c r="D18" s="147"/>
      <c r="E18" s="147"/>
      <c r="F18" s="147"/>
      <c r="G18" s="147"/>
      <c r="H18" s="147"/>
      <c r="I18" s="147"/>
      <c r="J18" s="147"/>
      <c r="K18" s="147"/>
      <c r="L18" s="147"/>
      <c r="M18" s="147"/>
      <c r="N18" s="147"/>
      <c r="O18" s="148"/>
      <c r="P18" s="149"/>
      <c r="Q18" s="147"/>
      <c r="R18" s="148"/>
      <c r="S18" s="149"/>
      <c r="T18" s="148"/>
      <c r="U18" s="150"/>
      <c r="V18" s="149"/>
      <c r="W18" s="148"/>
      <c r="X18" s="150"/>
      <c r="Y18" s="370"/>
      <c r="Z18" s="174" t="str">
        <f t="shared" si="0"/>
        <v/>
      </c>
      <c r="AA18" s="175" t="str">
        <f>IF(Z18="","",VLOOKUP(Z18,K_Dat!$E$5:$F$10,2,1))</f>
        <v/>
      </c>
    </row>
    <row r="19" spans="1:27" ht="11.45" customHeight="1" x14ac:dyDescent="0.25">
      <c r="A19" s="96">
        <v>10</v>
      </c>
      <c r="B19" s="139"/>
      <c r="C19" s="168"/>
      <c r="D19" s="151"/>
      <c r="E19" s="151"/>
      <c r="F19" s="151"/>
      <c r="G19" s="151"/>
      <c r="H19" s="151"/>
      <c r="I19" s="151"/>
      <c r="J19" s="151"/>
      <c r="K19" s="151"/>
      <c r="L19" s="151"/>
      <c r="M19" s="151"/>
      <c r="N19" s="151"/>
      <c r="O19" s="152"/>
      <c r="P19" s="153"/>
      <c r="Q19" s="151"/>
      <c r="R19" s="152"/>
      <c r="S19" s="153"/>
      <c r="T19" s="152"/>
      <c r="U19" s="154"/>
      <c r="V19" s="153"/>
      <c r="W19" s="152"/>
      <c r="X19" s="154"/>
      <c r="Y19" s="371"/>
      <c r="Z19" s="176" t="str">
        <f t="shared" si="0"/>
        <v/>
      </c>
      <c r="AA19" s="177" t="str">
        <f>IF(Z19="","",VLOOKUP(Z19,K_Dat!$E$5:$F$10,2,1))</f>
        <v/>
      </c>
    </row>
    <row r="20" spans="1:27" ht="11.45" customHeight="1" x14ac:dyDescent="0.25">
      <c r="A20" s="97">
        <v>11</v>
      </c>
      <c r="B20" s="140"/>
      <c r="C20" s="169"/>
      <c r="D20" s="155"/>
      <c r="E20" s="155"/>
      <c r="F20" s="155"/>
      <c r="G20" s="155"/>
      <c r="H20" s="155"/>
      <c r="I20" s="155"/>
      <c r="J20" s="155"/>
      <c r="K20" s="155"/>
      <c r="L20" s="155"/>
      <c r="M20" s="155"/>
      <c r="N20" s="155"/>
      <c r="O20" s="156"/>
      <c r="P20" s="157"/>
      <c r="Q20" s="155"/>
      <c r="R20" s="156"/>
      <c r="S20" s="157"/>
      <c r="T20" s="156"/>
      <c r="U20" s="158"/>
      <c r="V20" s="157"/>
      <c r="W20" s="156"/>
      <c r="X20" s="158"/>
      <c r="Y20" s="372"/>
      <c r="Z20" s="178" t="str">
        <f t="shared" si="0"/>
        <v/>
      </c>
      <c r="AA20" s="173" t="str">
        <f>IF(Z20="","",VLOOKUP(Z20,K_Dat!$E$5:$F$10,2,1))</f>
        <v/>
      </c>
    </row>
    <row r="21" spans="1:27" ht="11.45" customHeight="1" x14ac:dyDescent="0.25">
      <c r="A21" s="95">
        <v>12</v>
      </c>
      <c r="B21" s="138"/>
      <c r="C21" s="167"/>
      <c r="D21" s="147"/>
      <c r="E21" s="147"/>
      <c r="F21" s="147"/>
      <c r="G21" s="147"/>
      <c r="H21" s="147"/>
      <c r="I21" s="147"/>
      <c r="J21" s="147"/>
      <c r="K21" s="147"/>
      <c r="L21" s="147"/>
      <c r="M21" s="147"/>
      <c r="N21" s="147"/>
      <c r="O21" s="148"/>
      <c r="P21" s="149"/>
      <c r="Q21" s="147"/>
      <c r="R21" s="148"/>
      <c r="S21" s="149"/>
      <c r="T21" s="148"/>
      <c r="U21" s="150"/>
      <c r="V21" s="149"/>
      <c r="W21" s="148"/>
      <c r="X21" s="150"/>
      <c r="Y21" s="370"/>
      <c r="Z21" s="174" t="str">
        <f t="shared" si="0"/>
        <v/>
      </c>
      <c r="AA21" s="175" t="str">
        <f>IF(Z21="","",VLOOKUP(Z21,K_Dat!$E$5:$F$10,2,1))</f>
        <v/>
      </c>
    </row>
    <row r="22" spans="1:27" ht="11.45" customHeight="1" x14ac:dyDescent="0.25">
      <c r="A22" s="95">
        <v>13</v>
      </c>
      <c r="B22" s="138"/>
      <c r="C22" s="167"/>
      <c r="D22" s="147"/>
      <c r="E22" s="147"/>
      <c r="F22" s="147"/>
      <c r="G22" s="147"/>
      <c r="H22" s="147"/>
      <c r="I22" s="147"/>
      <c r="J22" s="147"/>
      <c r="K22" s="147"/>
      <c r="L22" s="147"/>
      <c r="M22" s="147"/>
      <c r="N22" s="147"/>
      <c r="O22" s="148"/>
      <c r="P22" s="149"/>
      <c r="Q22" s="147"/>
      <c r="R22" s="148"/>
      <c r="S22" s="149"/>
      <c r="T22" s="148"/>
      <c r="U22" s="150"/>
      <c r="V22" s="149"/>
      <c r="W22" s="148"/>
      <c r="X22" s="150"/>
      <c r="Y22" s="370"/>
      <c r="Z22" s="174" t="str">
        <f t="shared" si="0"/>
        <v/>
      </c>
      <c r="AA22" s="175" t="str">
        <f>IF(Z22="","",VLOOKUP(Z22,K_Dat!$E$5:$F$10,2,1))</f>
        <v/>
      </c>
    </row>
    <row r="23" spans="1:27" ht="11.45" customHeight="1" x14ac:dyDescent="0.25">
      <c r="A23" s="95">
        <v>14</v>
      </c>
      <c r="B23" s="138"/>
      <c r="C23" s="167"/>
      <c r="D23" s="147"/>
      <c r="E23" s="147"/>
      <c r="F23" s="147"/>
      <c r="G23" s="147"/>
      <c r="H23" s="147"/>
      <c r="I23" s="147"/>
      <c r="J23" s="147"/>
      <c r="K23" s="147"/>
      <c r="L23" s="147"/>
      <c r="M23" s="147"/>
      <c r="N23" s="147"/>
      <c r="O23" s="148"/>
      <c r="P23" s="149"/>
      <c r="Q23" s="147"/>
      <c r="R23" s="148"/>
      <c r="S23" s="149"/>
      <c r="T23" s="148"/>
      <c r="U23" s="150"/>
      <c r="V23" s="149"/>
      <c r="W23" s="148"/>
      <c r="X23" s="150"/>
      <c r="Y23" s="370"/>
      <c r="Z23" s="174" t="str">
        <f t="shared" si="0"/>
        <v/>
      </c>
      <c r="AA23" s="175" t="str">
        <f>IF(Z23="","",VLOOKUP(Z23,K_Dat!$E$5:$F$10,2,1))</f>
        <v/>
      </c>
    </row>
    <row r="24" spans="1:27" ht="11.45" customHeight="1" x14ac:dyDescent="0.25">
      <c r="A24" s="96">
        <v>15</v>
      </c>
      <c r="B24" s="139"/>
      <c r="C24" s="168"/>
      <c r="D24" s="151"/>
      <c r="E24" s="151"/>
      <c r="F24" s="151"/>
      <c r="G24" s="151"/>
      <c r="H24" s="151"/>
      <c r="I24" s="151"/>
      <c r="J24" s="151"/>
      <c r="K24" s="151"/>
      <c r="L24" s="151"/>
      <c r="M24" s="151"/>
      <c r="N24" s="151"/>
      <c r="O24" s="152"/>
      <c r="P24" s="153"/>
      <c r="Q24" s="151"/>
      <c r="R24" s="152"/>
      <c r="S24" s="153"/>
      <c r="T24" s="152"/>
      <c r="U24" s="154"/>
      <c r="V24" s="153"/>
      <c r="W24" s="152"/>
      <c r="X24" s="154"/>
      <c r="Y24" s="371"/>
      <c r="Z24" s="176" t="str">
        <f t="shared" si="0"/>
        <v/>
      </c>
      <c r="AA24" s="177" t="str">
        <f>IF(Z24="","",VLOOKUP(Z24,K_Dat!$E$5:$F$10,2,1))</f>
        <v/>
      </c>
    </row>
    <row r="25" spans="1:27" ht="11.45" customHeight="1" x14ac:dyDescent="0.25">
      <c r="A25" s="97">
        <v>16</v>
      </c>
      <c r="B25" s="140"/>
      <c r="C25" s="169"/>
      <c r="D25" s="155"/>
      <c r="E25" s="155"/>
      <c r="F25" s="155"/>
      <c r="G25" s="155"/>
      <c r="H25" s="155"/>
      <c r="I25" s="155"/>
      <c r="J25" s="155"/>
      <c r="K25" s="155"/>
      <c r="L25" s="155"/>
      <c r="M25" s="155"/>
      <c r="N25" s="155"/>
      <c r="O25" s="156"/>
      <c r="P25" s="157"/>
      <c r="Q25" s="155"/>
      <c r="R25" s="156"/>
      <c r="S25" s="157"/>
      <c r="T25" s="156"/>
      <c r="U25" s="158"/>
      <c r="V25" s="157"/>
      <c r="W25" s="156"/>
      <c r="X25" s="158"/>
      <c r="Y25" s="372"/>
      <c r="Z25" s="178" t="str">
        <f t="shared" si="0"/>
        <v/>
      </c>
      <c r="AA25" s="173" t="str">
        <f>IF(Z25="","",VLOOKUP(Z25,K_Dat!$E$5:$F$10,2,1))</f>
        <v/>
      </c>
    </row>
    <row r="26" spans="1:27" ht="11.45" customHeight="1" x14ac:dyDescent="0.25">
      <c r="A26" s="95">
        <v>17</v>
      </c>
      <c r="B26" s="138"/>
      <c r="C26" s="167"/>
      <c r="D26" s="147"/>
      <c r="E26" s="147"/>
      <c r="F26" s="147"/>
      <c r="G26" s="147"/>
      <c r="H26" s="147"/>
      <c r="I26" s="147"/>
      <c r="J26" s="147"/>
      <c r="K26" s="147"/>
      <c r="L26" s="147"/>
      <c r="M26" s="147"/>
      <c r="N26" s="147"/>
      <c r="O26" s="148"/>
      <c r="P26" s="149"/>
      <c r="Q26" s="147"/>
      <c r="R26" s="148"/>
      <c r="S26" s="149"/>
      <c r="T26" s="148"/>
      <c r="U26" s="150"/>
      <c r="V26" s="149"/>
      <c r="W26" s="148"/>
      <c r="X26" s="150"/>
      <c r="Y26" s="370"/>
      <c r="Z26" s="174" t="str">
        <f t="shared" si="0"/>
        <v/>
      </c>
      <c r="AA26" s="175" t="str">
        <f>IF(Z26="","",VLOOKUP(Z26,K_Dat!$E$5:$F$10,2,1))</f>
        <v/>
      </c>
    </row>
    <row r="27" spans="1:27" ht="11.45" customHeight="1" x14ac:dyDescent="0.25">
      <c r="A27" s="95">
        <v>18</v>
      </c>
      <c r="B27" s="138"/>
      <c r="C27" s="167"/>
      <c r="D27" s="147"/>
      <c r="E27" s="147"/>
      <c r="F27" s="147"/>
      <c r="G27" s="147"/>
      <c r="H27" s="147"/>
      <c r="I27" s="147"/>
      <c r="J27" s="147"/>
      <c r="K27" s="147"/>
      <c r="L27" s="147"/>
      <c r="M27" s="147"/>
      <c r="N27" s="147"/>
      <c r="O27" s="148"/>
      <c r="P27" s="149"/>
      <c r="Q27" s="147"/>
      <c r="R27" s="148"/>
      <c r="S27" s="149"/>
      <c r="T27" s="148"/>
      <c r="U27" s="150"/>
      <c r="V27" s="149"/>
      <c r="W27" s="148"/>
      <c r="X27" s="150"/>
      <c r="Y27" s="370"/>
      <c r="Z27" s="174" t="str">
        <f t="shared" si="0"/>
        <v/>
      </c>
      <c r="AA27" s="175" t="str">
        <f>IF(Z27="","",VLOOKUP(Z27,K_Dat!$E$5:$F$10,2,1))</f>
        <v/>
      </c>
    </row>
    <row r="28" spans="1:27" ht="11.45" customHeight="1" x14ac:dyDescent="0.25">
      <c r="A28" s="95">
        <v>19</v>
      </c>
      <c r="B28" s="138"/>
      <c r="C28" s="167"/>
      <c r="D28" s="147"/>
      <c r="E28" s="147"/>
      <c r="F28" s="147"/>
      <c r="G28" s="147"/>
      <c r="H28" s="147"/>
      <c r="I28" s="147"/>
      <c r="J28" s="147"/>
      <c r="K28" s="147"/>
      <c r="L28" s="147"/>
      <c r="M28" s="147"/>
      <c r="N28" s="147"/>
      <c r="O28" s="148"/>
      <c r="P28" s="149"/>
      <c r="Q28" s="147"/>
      <c r="R28" s="148"/>
      <c r="S28" s="149"/>
      <c r="T28" s="148"/>
      <c r="U28" s="150"/>
      <c r="V28" s="149"/>
      <c r="W28" s="148"/>
      <c r="X28" s="150"/>
      <c r="Y28" s="370"/>
      <c r="Z28" s="174" t="str">
        <f t="shared" si="0"/>
        <v/>
      </c>
      <c r="AA28" s="175" t="str">
        <f>IF(Z28="","",VLOOKUP(Z28,K_Dat!$E$5:$F$10,2,1))</f>
        <v/>
      </c>
    </row>
    <row r="29" spans="1:27" ht="11.45" customHeight="1" x14ac:dyDescent="0.25">
      <c r="A29" s="96">
        <v>20</v>
      </c>
      <c r="B29" s="139"/>
      <c r="C29" s="168"/>
      <c r="D29" s="151"/>
      <c r="E29" s="151"/>
      <c r="F29" s="151"/>
      <c r="G29" s="151"/>
      <c r="H29" s="151"/>
      <c r="I29" s="151"/>
      <c r="J29" s="151"/>
      <c r="K29" s="151"/>
      <c r="L29" s="151"/>
      <c r="M29" s="151"/>
      <c r="N29" s="151"/>
      <c r="O29" s="152"/>
      <c r="P29" s="153"/>
      <c r="Q29" s="151"/>
      <c r="R29" s="152"/>
      <c r="S29" s="153"/>
      <c r="T29" s="152"/>
      <c r="U29" s="154"/>
      <c r="V29" s="153"/>
      <c r="W29" s="152"/>
      <c r="X29" s="154"/>
      <c r="Y29" s="371"/>
      <c r="Z29" s="176" t="str">
        <f t="shared" si="0"/>
        <v/>
      </c>
      <c r="AA29" s="177" t="str">
        <f>IF(Z29="","",VLOOKUP(Z29,K_Dat!$E$5:$F$10,2,1))</f>
        <v/>
      </c>
    </row>
    <row r="30" spans="1:27" ht="11.45" customHeight="1" x14ac:dyDescent="0.25">
      <c r="A30" s="97">
        <v>21</v>
      </c>
      <c r="B30" s="140"/>
      <c r="C30" s="169"/>
      <c r="D30" s="155"/>
      <c r="E30" s="155"/>
      <c r="F30" s="155"/>
      <c r="G30" s="155"/>
      <c r="H30" s="155"/>
      <c r="I30" s="155"/>
      <c r="J30" s="155"/>
      <c r="K30" s="155"/>
      <c r="L30" s="155"/>
      <c r="M30" s="155"/>
      <c r="N30" s="155"/>
      <c r="O30" s="156"/>
      <c r="P30" s="157"/>
      <c r="Q30" s="155"/>
      <c r="R30" s="156"/>
      <c r="S30" s="157"/>
      <c r="T30" s="156"/>
      <c r="U30" s="158"/>
      <c r="V30" s="157"/>
      <c r="W30" s="156"/>
      <c r="X30" s="158"/>
      <c r="Y30" s="372"/>
      <c r="Z30" s="178" t="str">
        <f t="shared" si="0"/>
        <v/>
      </c>
      <c r="AA30" s="173" t="str">
        <f>IF(Z30="","",VLOOKUP(Z30,K_Dat!$E$5:$F$10,2,1))</f>
        <v/>
      </c>
    </row>
    <row r="31" spans="1:27" ht="11.45" customHeight="1" x14ac:dyDescent="0.25">
      <c r="A31" s="95">
        <v>22</v>
      </c>
      <c r="B31" s="138"/>
      <c r="C31" s="167"/>
      <c r="D31" s="147"/>
      <c r="E31" s="147"/>
      <c r="F31" s="147"/>
      <c r="G31" s="147"/>
      <c r="H31" s="147"/>
      <c r="I31" s="147"/>
      <c r="J31" s="147"/>
      <c r="K31" s="147"/>
      <c r="L31" s="147"/>
      <c r="M31" s="147"/>
      <c r="N31" s="147"/>
      <c r="O31" s="148"/>
      <c r="P31" s="149"/>
      <c r="Q31" s="147"/>
      <c r="R31" s="148"/>
      <c r="S31" s="149"/>
      <c r="T31" s="148"/>
      <c r="U31" s="150"/>
      <c r="V31" s="149"/>
      <c r="W31" s="148"/>
      <c r="X31" s="150"/>
      <c r="Y31" s="370"/>
      <c r="Z31" s="174" t="str">
        <f t="shared" si="0"/>
        <v/>
      </c>
      <c r="AA31" s="175" t="str">
        <f>IF(Z31="","",VLOOKUP(Z31,K_Dat!$E$5:$F$10,2,1))</f>
        <v/>
      </c>
    </row>
    <row r="32" spans="1:27" ht="11.45" customHeight="1" x14ac:dyDescent="0.25">
      <c r="A32" s="95">
        <v>23</v>
      </c>
      <c r="B32" s="138"/>
      <c r="C32" s="167"/>
      <c r="D32" s="147"/>
      <c r="E32" s="147"/>
      <c r="F32" s="147"/>
      <c r="G32" s="147"/>
      <c r="H32" s="147"/>
      <c r="I32" s="147"/>
      <c r="J32" s="147"/>
      <c r="K32" s="147"/>
      <c r="L32" s="147"/>
      <c r="M32" s="147"/>
      <c r="N32" s="147"/>
      <c r="O32" s="148"/>
      <c r="P32" s="149"/>
      <c r="Q32" s="147"/>
      <c r="R32" s="148"/>
      <c r="S32" s="149"/>
      <c r="T32" s="148"/>
      <c r="U32" s="150"/>
      <c r="V32" s="149"/>
      <c r="W32" s="148"/>
      <c r="X32" s="150"/>
      <c r="Y32" s="370"/>
      <c r="Z32" s="174" t="str">
        <f t="shared" si="0"/>
        <v/>
      </c>
      <c r="AA32" s="175" t="str">
        <f>IF(Z32="","",VLOOKUP(Z32,K_Dat!$E$5:$F$10,2,1))</f>
        <v/>
      </c>
    </row>
    <row r="33" spans="1:27" ht="11.45" customHeight="1" x14ac:dyDescent="0.25">
      <c r="A33" s="95">
        <v>24</v>
      </c>
      <c r="B33" s="138"/>
      <c r="C33" s="167"/>
      <c r="D33" s="147"/>
      <c r="E33" s="147"/>
      <c r="F33" s="147"/>
      <c r="G33" s="147"/>
      <c r="H33" s="147"/>
      <c r="I33" s="147"/>
      <c r="J33" s="147"/>
      <c r="K33" s="147"/>
      <c r="L33" s="147"/>
      <c r="M33" s="147"/>
      <c r="N33" s="147"/>
      <c r="O33" s="148"/>
      <c r="P33" s="149"/>
      <c r="Q33" s="147"/>
      <c r="R33" s="148"/>
      <c r="S33" s="149"/>
      <c r="T33" s="148"/>
      <c r="U33" s="150"/>
      <c r="V33" s="149"/>
      <c r="W33" s="148"/>
      <c r="X33" s="150"/>
      <c r="Y33" s="370"/>
      <c r="Z33" s="174" t="str">
        <f t="shared" si="0"/>
        <v/>
      </c>
      <c r="AA33" s="175" t="str">
        <f>IF(Z33="","",VLOOKUP(Z33,K_Dat!$E$5:$F$10,2,1))</f>
        <v/>
      </c>
    </row>
    <row r="34" spans="1:27" ht="11.45" customHeight="1" x14ac:dyDescent="0.25">
      <c r="A34" s="96">
        <v>25</v>
      </c>
      <c r="B34" s="139"/>
      <c r="C34" s="168"/>
      <c r="D34" s="151"/>
      <c r="E34" s="151"/>
      <c r="F34" s="151"/>
      <c r="G34" s="151"/>
      <c r="H34" s="151"/>
      <c r="I34" s="151"/>
      <c r="J34" s="151"/>
      <c r="K34" s="151"/>
      <c r="L34" s="151"/>
      <c r="M34" s="151"/>
      <c r="N34" s="151"/>
      <c r="O34" s="152"/>
      <c r="P34" s="153"/>
      <c r="Q34" s="151"/>
      <c r="R34" s="152"/>
      <c r="S34" s="153"/>
      <c r="T34" s="152"/>
      <c r="U34" s="154"/>
      <c r="V34" s="153"/>
      <c r="W34" s="152"/>
      <c r="X34" s="154"/>
      <c r="Y34" s="371"/>
      <c r="Z34" s="176" t="str">
        <f t="shared" si="0"/>
        <v/>
      </c>
      <c r="AA34" s="177" t="str">
        <f>IF(Z34="","",VLOOKUP(Z34,K_Dat!$E$5:$F$10,2,1))</f>
        <v/>
      </c>
    </row>
    <row r="35" spans="1:27" ht="11.45" customHeight="1" x14ac:dyDescent="0.25">
      <c r="A35" s="97">
        <v>26</v>
      </c>
      <c r="B35" s="140"/>
      <c r="C35" s="169"/>
      <c r="D35" s="155"/>
      <c r="E35" s="155"/>
      <c r="F35" s="155"/>
      <c r="G35" s="155"/>
      <c r="H35" s="155"/>
      <c r="I35" s="155"/>
      <c r="J35" s="155"/>
      <c r="K35" s="155"/>
      <c r="L35" s="155"/>
      <c r="M35" s="155"/>
      <c r="N35" s="155"/>
      <c r="O35" s="156"/>
      <c r="P35" s="157"/>
      <c r="Q35" s="155"/>
      <c r="R35" s="156"/>
      <c r="S35" s="157"/>
      <c r="T35" s="156"/>
      <c r="U35" s="158"/>
      <c r="V35" s="157"/>
      <c r="W35" s="156"/>
      <c r="X35" s="158"/>
      <c r="Y35" s="372"/>
      <c r="Z35" s="178" t="str">
        <f t="shared" si="0"/>
        <v/>
      </c>
      <c r="AA35" s="173" t="str">
        <f>IF(Z35="","",VLOOKUP(Z35,K_Dat!$E$5:$F$10,2,1))</f>
        <v/>
      </c>
    </row>
    <row r="36" spans="1:27" ht="11.45" customHeight="1" x14ac:dyDescent="0.25">
      <c r="A36" s="95">
        <v>27</v>
      </c>
      <c r="B36" s="138"/>
      <c r="C36" s="167"/>
      <c r="D36" s="147"/>
      <c r="E36" s="147"/>
      <c r="F36" s="147"/>
      <c r="G36" s="147"/>
      <c r="H36" s="147"/>
      <c r="I36" s="147"/>
      <c r="J36" s="147"/>
      <c r="K36" s="147"/>
      <c r="L36" s="147"/>
      <c r="M36" s="147"/>
      <c r="N36" s="147"/>
      <c r="O36" s="148"/>
      <c r="P36" s="149"/>
      <c r="Q36" s="147"/>
      <c r="R36" s="148"/>
      <c r="S36" s="149"/>
      <c r="T36" s="148"/>
      <c r="U36" s="150"/>
      <c r="V36" s="149"/>
      <c r="W36" s="148"/>
      <c r="X36" s="150"/>
      <c r="Y36" s="370"/>
      <c r="Z36" s="174" t="str">
        <f t="shared" si="0"/>
        <v/>
      </c>
      <c r="AA36" s="175" t="str">
        <f>IF(Z36="","",VLOOKUP(Z36,K_Dat!$E$5:$F$10,2,1))</f>
        <v/>
      </c>
    </row>
    <row r="37" spans="1:27" ht="11.45" customHeight="1" x14ac:dyDescent="0.25">
      <c r="A37" s="95">
        <v>28</v>
      </c>
      <c r="B37" s="138"/>
      <c r="C37" s="167"/>
      <c r="D37" s="147"/>
      <c r="E37" s="147"/>
      <c r="F37" s="147"/>
      <c r="G37" s="147"/>
      <c r="H37" s="147"/>
      <c r="I37" s="147"/>
      <c r="J37" s="147"/>
      <c r="K37" s="147"/>
      <c r="L37" s="147"/>
      <c r="M37" s="147"/>
      <c r="N37" s="147"/>
      <c r="O37" s="148"/>
      <c r="P37" s="149"/>
      <c r="Q37" s="147"/>
      <c r="R37" s="148"/>
      <c r="S37" s="149"/>
      <c r="T37" s="148"/>
      <c r="U37" s="150"/>
      <c r="V37" s="149"/>
      <c r="W37" s="148"/>
      <c r="X37" s="150"/>
      <c r="Y37" s="370"/>
      <c r="Z37" s="174" t="str">
        <f t="shared" si="0"/>
        <v/>
      </c>
      <c r="AA37" s="175" t="str">
        <f>IF(Z37="","",VLOOKUP(Z37,K_Dat!$E$5:$F$10,2,1))</f>
        <v/>
      </c>
    </row>
    <row r="38" spans="1:27" ht="11.45" customHeight="1" x14ac:dyDescent="0.25">
      <c r="A38" s="95">
        <v>29</v>
      </c>
      <c r="B38" s="138"/>
      <c r="C38" s="167"/>
      <c r="D38" s="147"/>
      <c r="E38" s="147"/>
      <c r="F38" s="147"/>
      <c r="G38" s="147"/>
      <c r="H38" s="147"/>
      <c r="I38" s="147"/>
      <c r="J38" s="147"/>
      <c r="K38" s="147"/>
      <c r="L38" s="147"/>
      <c r="M38" s="147"/>
      <c r="N38" s="147"/>
      <c r="O38" s="148"/>
      <c r="P38" s="149"/>
      <c r="Q38" s="147"/>
      <c r="R38" s="148"/>
      <c r="S38" s="149"/>
      <c r="T38" s="148"/>
      <c r="U38" s="150"/>
      <c r="V38" s="149"/>
      <c r="W38" s="148"/>
      <c r="X38" s="150"/>
      <c r="Y38" s="370"/>
      <c r="Z38" s="174" t="str">
        <f t="shared" si="0"/>
        <v/>
      </c>
      <c r="AA38" s="175" t="str">
        <f>IF(Z38="","",VLOOKUP(Z38,K_Dat!$E$5:$F$10,2,1))</f>
        <v/>
      </c>
    </row>
    <row r="39" spans="1:27" ht="11.45" customHeight="1" thickBot="1" x14ac:dyDescent="0.3">
      <c r="A39" s="96">
        <v>30</v>
      </c>
      <c r="B39" s="141"/>
      <c r="C39" s="170"/>
      <c r="D39" s="159"/>
      <c r="E39" s="159"/>
      <c r="F39" s="159"/>
      <c r="G39" s="159"/>
      <c r="H39" s="159"/>
      <c r="I39" s="159"/>
      <c r="J39" s="159"/>
      <c r="K39" s="159"/>
      <c r="L39" s="159"/>
      <c r="M39" s="159"/>
      <c r="N39" s="159"/>
      <c r="O39" s="160"/>
      <c r="P39" s="161"/>
      <c r="Q39" s="159"/>
      <c r="R39" s="160"/>
      <c r="S39" s="161"/>
      <c r="T39" s="160"/>
      <c r="U39" s="162"/>
      <c r="V39" s="161"/>
      <c r="W39" s="160"/>
      <c r="X39" s="162"/>
      <c r="Y39" s="373"/>
      <c r="Z39" s="176" t="str">
        <f t="shared" si="0"/>
        <v/>
      </c>
      <c r="AA39" s="177" t="str">
        <f>IF(Z39="","",VLOOKUP(Z39,K_Dat!$E$5:$F$10,2,1))</f>
        <v/>
      </c>
    </row>
    <row r="40" spans="1:27" ht="11.45" customHeight="1" x14ac:dyDescent="0.25">
      <c r="A40" s="98"/>
      <c r="B40" s="280" t="s">
        <v>9</v>
      </c>
      <c r="C40" s="280"/>
      <c r="D40" s="179" t="str">
        <f>IF(COUNTBLANK(D10:D39)=30,"",SUM(D10:D39))</f>
        <v/>
      </c>
      <c r="E40" s="179" t="str">
        <f t="shared" ref="E40:Y40" si="1">IF(COUNTBLANK(E10:E39)=30,"",SUM(E10:E39))</f>
        <v/>
      </c>
      <c r="F40" s="179" t="str">
        <f t="shared" si="1"/>
        <v/>
      </c>
      <c r="G40" s="179" t="str">
        <f t="shared" si="1"/>
        <v/>
      </c>
      <c r="H40" s="179" t="str">
        <f t="shared" si="1"/>
        <v/>
      </c>
      <c r="I40" s="179" t="str">
        <f t="shared" si="1"/>
        <v/>
      </c>
      <c r="J40" s="179" t="str">
        <f t="shared" si="1"/>
        <v/>
      </c>
      <c r="K40" s="179" t="str">
        <f t="shared" si="1"/>
        <v/>
      </c>
      <c r="L40" s="179" t="str">
        <f t="shared" si="1"/>
        <v/>
      </c>
      <c r="M40" s="179" t="str">
        <f t="shared" si="1"/>
        <v/>
      </c>
      <c r="N40" s="179" t="str">
        <f t="shared" si="1"/>
        <v/>
      </c>
      <c r="O40" s="180" t="str">
        <f t="shared" si="1"/>
        <v/>
      </c>
      <c r="P40" s="181" t="str">
        <f t="shared" si="1"/>
        <v/>
      </c>
      <c r="Q40" s="179" t="str">
        <f t="shared" si="1"/>
        <v/>
      </c>
      <c r="R40" s="180" t="str">
        <f t="shared" si="1"/>
        <v/>
      </c>
      <c r="S40" s="181" t="str">
        <f t="shared" ref="S40:U40" si="2">IF(COUNTBLANK(S10:S39)=30,"",SUM(S10:S39))</f>
        <v/>
      </c>
      <c r="T40" s="180" t="str">
        <f t="shared" si="2"/>
        <v/>
      </c>
      <c r="U40" s="182" t="str">
        <f t="shared" si="2"/>
        <v/>
      </c>
      <c r="V40" s="181" t="str">
        <f t="shared" si="1"/>
        <v/>
      </c>
      <c r="W40" s="180" t="str">
        <f t="shared" si="1"/>
        <v/>
      </c>
      <c r="X40" s="182" t="str">
        <f t="shared" si="1"/>
        <v/>
      </c>
      <c r="Y40" s="181" t="str">
        <f t="shared" si="1"/>
        <v/>
      </c>
      <c r="Z40" s="98"/>
      <c r="AA40" s="98"/>
    </row>
    <row r="41" spans="1:27" ht="11.45" customHeight="1" x14ac:dyDescent="0.25">
      <c r="A41" s="98"/>
      <c r="B41" s="281" t="s">
        <v>10</v>
      </c>
      <c r="C41" s="281"/>
      <c r="D41" s="183" t="str">
        <f>IF(COUNTBLANK(D10:D39)=30,"",D40/(#REF!*D$8))</f>
        <v/>
      </c>
      <c r="E41" s="183" t="str">
        <f>IF(COUNTBLANK(E10:E39)=30,"",E40/(#REF!*E$8))</f>
        <v/>
      </c>
      <c r="F41" s="183" t="str">
        <f>IF(COUNTBLANK(F10:F39)=30,"",F40/(#REF!*F$8))</f>
        <v/>
      </c>
      <c r="G41" s="183" t="str">
        <f>IF(COUNTBLANK(G10:G39)=30,"",G40/(#REF!*G$8))</f>
        <v/>
      </c>
      <c r="H41" s="183" t="str">
        <f>IF(COUNTBLANK(H10:H39)=30,"",H40/(#REF!*H$8))</f>
        <v/>
      </c>
      <c r="I41" s="183" t="str">
        <f>IF(COUNTBLANK(I10:I39)=30,"",I40/(#REF!*I$8))</f>
        <v/>
      </c>
      <c r="J41" s="183" t="str">
        <f>IF(COUNTBLANK(J10:J39)=30,"",J40/(#REF!*J$8))</f>
        <v/>
      </c>
      <c r="K41" s="183" t="str">
        <f>IF(COUNTBLANK(K10:K39)=30,"",K40/(#REF!*K$8))</f>
        <v/>
      </c>
      <c r="L41" s="183" t="str">
        <f>IF(COUNTBLANK(L10:L39)=30,"",L40/(#REF!*L$8))</f>
        <v/>
      </c>
      <c r="M41" s="183" t="str">
        <f>IF(COUNTBLANK(M10:M39)=30,"",M40/(#REF!*M$8))</f>
        <v/>
      </c>
      <c r="N41" s="183" t="str">
        <f>IF(COUNTBLANK(N10:N39)=30,"",N40/(#REF!*N$8))</f>
        <v/>
      </c>
      <c r="O41" s="184" t="str">
        <f>IF(COUNTBLANK(O10:O39)=30,"",O40/(#REF!*O$8))</f>
        <v/>
      </c>
      <c r="P41" s="185" t="str">
        <f>IF(COUNTBLANK(P10:P39)=30,"",P40/(#REF!*P$8))</f>
        <v/>
      </c>
      <c r="Q41" s="183" t="str">
        <f>IF(COUNTBLANK(Q10:Q39)=30,"",Q40/(#REF!*Q$8))</f>
        <v/>
      </c>
      <c r="R41" s="184" t="str">
        <f>IF(COUNTBLANK(R10:R39)=30,"",R40/(#REF!*R$8))</f>
        <v/>
      </c>
      <c r="S41" s="185" t="str">
        <f>IF(COUNTBLANK(S10:S39)=30,"",S40/(#REF!*S$8))</f>
        <v/>
      </c>
      <c r="T41" s="184" t="str">
        <f>IF(COUNTBLANK(T10:T39)=30,"",T40/(#REF!*T$8))</f>
        <v/>
      </c>
      <c r="U41" s="186" t="str">
        <f>IF(COUNTBLANK(U10:U39)=30,"",U40/(#REF!*U$8))</f>
        <v/>
      </c>
      <c r="V41" s="185" t="str">
        <f>IF(COUNTBLANK(V10:V39)=30,"",V40/(#REF!*V$8))</f>
        <v/>
      </c>
      <c r="W41" s="184" t="str">
        <f>IF(COUNTBLANK(W10:W39)=30,"",W40/(#REF!*W$8))</f>
        <v/>
      </c>
      <c r="X41" s="186" t="str">
        <f>IF(COUNTBLANK(X10:X39)=30,"",X40/(#REF!*X$8))</f>
        <v/>
      </c>
      <c r="Y41" s="185" t="str">
        <f>IF(COUNTBLANK(Y10:Y39)=30,"",Y40/(#REF!*Y$8))</f>
        <v/>
      </c>
      <c r="Z41" s="98"/>
      <c r="AA41" s="98"/>
    </row>
    <row r="42" spans="1:27" ht="11.45" customHeight="1" x14ac:dyDescent="0.25">
      <c r="A42" s="99"/>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row>
    <row r="43" spans="1:27" ht="11.45" customHeight="1" x14ac:dyDescent="0.25">
      <c r="A43" s="99"/>
      <c r="B43" s="279"/>
      <c r="C43" s="279"/>
      <c r="D43" s="32"/>
      <c r="E43" s="269"/>
      <c r="F43" s="269"/>
      <c r="G43" s="269"/>
      <c r="H43" s="99"/>
      <c r="I43" s="99"/>
      <c r="J43" s="99"/>
      <c r="K43" s="99"/>
      <c r="L43" s="99"/>
      <c r="M43" s="99"/>
      <c r="N43" s="270" t="s">
        <v>11</v>
      </c>
      <c r="O43" s="271"/>
      <c r="P43" s="271"/>
      <c r="Q43" s="272"/>
      <c r="R43" s="101">
        <v>1</v>
      </c>
      <c r="S43" s="101">
        <v>2</v>
      </c>
      <c r="T43" s="101">
        <v>3</v>
      </c>
      <c r="U43" s="101">
        <v>4</v>
      </c>
      <c r="V43" s="101">
        <v>5</v>
      </c>
      <c r="W43" s="101">
        <v>6</v>
      </c>
      <c r="X43" s="142" t="s">
        <v>84</v>
      </c>
      <c r="Y43" s="277" t="s">
        <v>111</v>
      </c>
      <c r="Z43" s="278"/>
      <c r="AA43" s="99"/>
    </row>
    <row r="44" spans="1:27" ht="11.45" customHeight="1" x14ac:dyDescent="0.25">
      <c r="A44" s="99"/>
      <c r="B44" s="124"/>
      <c r="C44" s="124"/>
      <c r="D44" s="124"/>
      <c r="E44" s="125"/>
      <c r="F44" s="125"/>
      <c r="G44" s="125"/>
      <c r="H44" s="99"/>
      <c r="I44" s="99"/>
      <c r="J44" s="99"/>
      <c r="K44" s="99"/>
      <c r="L44" s="99"/>
      <c r="M44" s="99"/>
      <c r="N44" s="270" t="s">
        <v>13</v>
      </c>
      <c r="O44" s="271"/>
      <c r="P44" s="271"/>
      <c r="Q44" s="272"/>
      <c r="R44" s="90" t="str">
        <f>IF(COUNTBLANK($C$10:$C$39)=30,"",COUNTIF($C$10:$C$39,"1"))</f>
        <v/>
      </c>
      <c r="S44" s="90" t="str">
        <f>IF(COUNTBLANK($C$10:$C$39)=30,"",COUNTIF($C$10:$C$39,"2"))</f>
        <v/>
      </c>
      <c r="T44" s="90" t="str">
        <f>IF(COUNTBLANK($C$10:$C$39)=30,"",COUNTIF($C$10:$C$39,"3"))</f>
        <v/>
      </c>
      <c r="U44" s="90" t="str">
        <f>IF(COUNTBLANK($C$10:$C$39)=30,"",COUNTIF($C$10:$C$39,"4"))</f>
        <v/>
      </c>
      <c r="V44" s="90" t="str">
        <f>IF(COUNTBLANK($C$10:$C$39)=30,"",COUNTIF($C$10:$C$39,"5"))</f>
        <v/>
      </c>
      <c r="W44" s="90" t="str">
        <f>IF(COUNTBLANK($C$10:$C$39)=30,"",COUNTIF($C$10:$C$39,"6"))</f>
        <v/>
      </c>
      <c r="X44" s="165" t="str">
        <f>IF(COUNTBLANK(C10:C39)=30,"",(R43*R44+S43*S44+T43*T44+U43*U44+V43*V44+W43*W44)/C48)</f>
        <v/>
      </c>
      <c r="Y44" s="275">
        <f>SUM(R45:W45)-SUM(R44:W44)</f>
        <v>0</v>
      </c>
      <c r="Z44" s="276"/>
      <c r="AA44" s="99"/>
    </row>
    <row r="45" spans="1:27" ht="11.45" customHeight="1" x14ac:dyDescent="0.25">
      <c r="A45" s="99"/>
      <c r="B45" s="32"/>
      <c r="C45" s="32"/>
      <c r="D45" s="32"/>
      <c r="E45" s="269"/>
      <c r="F45" s="269"/>
      <c r="G45" s="269"/>
      <c r="H45" s="99"/>
      <c r="I45" s="99"/>
      <c r="J45" s="99"/>
      <c r="K45" s="99"/>
      <c r="L45" s="99"/>
      <c r="M45" s="99"/>
      <c r="N45" s="270" t="s">
        <v>12</v>
      </c>
      <c r="O45" s="271"/>
      <c r="P45" s="271"/>
      <c r="Q45" s="272"/>
      <c r="R45" s="102" t="str">
        <f>IF(COUNTBLANK($AA$10:$AA$39)=30,"",COUNTIF($AA$10:$AA$39,"1"))</f>
        <v/>
      </c>
      <c r="S45" s="102" t="str">
        <f>IF(COUNTBLANK($AA$10:$AA$39)=30,"",COUNTIF($AA$10:$AA$39,"2"))</f>
        <v/>
      </c>
      <c r="T45" s="102" t="str">
        <f>IF(COUNTBLANK($AA$10:$AA$39)=30,"",COUNTIF($AA$10:$AA$39,"3"))</f>
        <v/>
      </c>
      <c r="U45" s="102" t="str">
        <f>IF(COUNTBLANK($AA$10:$AA$39)=30,"",COUNTIF($AA$10:$AA$39,"4"))</f>
        <v/>
      </c>
      <c r="V45" s="102" t="str">
        <f>IF(COUNTBLANK($AA$10:$AA$39)=30,"",COUNTIF($AA$10:$AA$39,"5"))</f>
        <v/>
      </c>
      <c r="W45" s="102" t="str">
        <f>IF(COUNTBLANK($AA$10:$AA$39)=30,"",COUNTIF($AA$10:$AA$39,"6"))</f>
        <v/>
      </c>
      <c r="X45" s="165" t="str">
        <f>IF(COUNTBLANK(AA10:AA39)=30,"",(R43*R45+S43*S45+T43*T45+U43*U45+V43*V45+W43*W45)/AA48)</f>
        <v/>
      </c>
      <c r="Y45" s="273"/>
      <c r="Z45" s="274"/>
      <c r="AA45" s="32"/>
    </row>
    <row r="46" spans="1:27" ht="11.45" customHeight="1" x14ac:dyDescent="0.25">
      <c r="A46" s="99"/>
      <c r="B46" s="32"/>
      <c r="C46" s="32"/>
      <c r="D46" s="32"/>
      <c r="E46" s="269"/>
      <c r="F46" s="269"/>
      <c r="G46" s="269"/>
      <c r="H46" s="99"/>
      <c r="I46" s="99"/>
      <c r="J46" s="99"/>
      <c r="K46" s="99"/>
      <c r="L46" s="99"/>
      <c r="M46" s="99"/>
      <c r="X46" s="163"/>
      <c r="Y46" s="164"/>
      <c r="Z46" s="35"/>
      <c r="AA46" s="32"/>
    </row>
    <row r="47" spans="1:27" x14ac:dyDescent="0.25">
      <c r="B47" s="27"/>
      <c r="C47" s="27"/>
      <c r="D47" s="27"/>
      <c r="E47" s="266"/>
      <c r="F47" s="266"/>
      <c r="G47" s="266"/>
      <c r="H47" s="27"/>
      <c r="I47" s="27"/>
      <c r="J47" s="27"/>
      <c r="K47" s="27"/>
      <c r="L47" s="27"/>
      <c r="M47" s="27"/>
      <c r="N47" s="27"/>
      <c r="O47" s="27"/>
      <c r="P47" s="27"/>
      <c r="Q47" s="27"/>
      <c r="R47" s="27"/>
      <c r="S47" s="27"/>
      <c r="T47" s="27"/>
      <c r="U47" s="27"/>
      <c r="V47" s="27"/>
      <c r="W47" s="27"/>
      <c r="X47" s="27"/>
      <c r="Y47" s="27"/>
      <c r="Z47" s="27"/>
      <c r="AA47" s="27"/>
    </row>
    <row r="48" spans="1:27" hidden="1" x14ac:dyDescent="0.25">
      <c r="C48" s="3">
        <f>COUNT(C10:C39)</f>
        <v>0</v>
      </c>
      <c r="AA48" s="26">
        <f>COUNT(AA10:AA39)</f>
        <v>0</v>
      </c>
    </row>
  </sheetData>
  <sheetProtection sheet="1" objects="1" scenarios="1"/>
  <mergeCells count="23">
    <mergeCell ref="Z4:Z7"/>
    <mergeCell ref="AA4:AA7"/>
    <mergeCell ref="K4:P4"/>
    <mergeCell ref="Q4:Y4"/>
    <mergeCell ref="E2:F2"/>
    <mergeCell ref="D4:J4"/>
    <mergeCell ref="M2:N2"/>
    <mergeCell ref="B43:C43"/>
    <mergeCell ref="E43:G43"/>
    <mergeCell ref="B40:C40"/>
    <mergeCell ref="B41:C41"/>
    <mergeCell ref="A7:C7"/>
    <mergeCell ref="E47:G47"/>
    <mergeCell ref="AA8:AA9"/>
    <mergeCell ref="E45:G45"/>
    <mergeCell ref="D9:Y9"/>
    <mergeCell ref="N43:Q43"/>
    <mergeCell ref="N45:Q45"/>
    <mergeCell ref="N44:Q44"/>
    <mergeCell ref="E46:G46"/>
    <mergeCell ref="Y45:Z45"/>
    <mergeCell ref="Y44:Z44"/>
    <mergeCell ref="Y43:Z43"/>
  </mergeCells>
  <conditionalFormatting sqref="D5:Y5">
    <cfRule type="cellIs" dxfId="22" priority="1" operator="equal">
      <formula>"III"</formula>
    </cfRule>
    <cfRule type="cellIs" dxfId="21" priority="2" operator="equal">
      <formula>"II"</formula>
    </cfRule>
    <cfRule type="cellIs" dxfId="20" priority="3" operator="equal">
      <formula>"I"</formula>
    </cfRule>
  </conditionalFormatting>
  <dataValidations count="2">
    <dataValidation type="whole" allowBlank="1" showInputMessage="1" showErrorMessage="1" error="Sie dürfen nur Zahlen zwischen 1 und 6 eintragen!" sqref="C10:C39">
      <formula1>1</formula1>
      <formula2>6</formula2>
    </dataValidation>
    <dataValidation type="whole" allowBlank="1" showInputMessage="1" showErrorMessage="1" error="Sie dürfen nur die Zahlen 0 oder 1 eingeben!" sqref="D10:Y39">
      <formula1>0</formula1>
      <formula2>D$8</formula2>
    </dataValidation>
  </dataValidations>
  <pageMargins left="0.39370078740157483" right="0.39370078740157483" top="0.59055118110236227" bottom="0.31496062992125984"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74"/>
  <sheetViews>
    <sheetView showGridLines="0" zoomScale="130" zoomScaleNormal="130" workbookViewId="0">
      <selection activeCell="P74" sqref="P74"/>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297" t="s">
        <v>177</v>
      </c>
      <c r="B1" s="297"/>
      <c r="C1" s="297"/>
      <c r="D1" s="297"/>
      <c r="E1" s="297"/>
      <c r="F1" s="297"/>
      <c r="G1" s="297"/>
      <c r="H1" s="297"/>
      <c r="I1" s="297"/>
      <c r="J1" s="297"/>
      <c r="K1" s="297"/>
      <c r="L1" s="297"/>
      <c r="M1" s="297"/>
      <c r="N1" s="297"/>
      <c r="O1" s="210"/>
    </row>
    <row r="2" spans="1:15" ht="28.5" customHeight="1" x14ac:dyDescent="0.25">
      <c r="A2" s="298" t="str">
        <f>K_Dat!J12</f>
        <v xml:space="preserve">Klasse </v>
      </c>
      <c r="B2" s="298"/>
      <c r="C2" s="298"/>
      <c r="D2" s="298"/>
      <c r="E2" s="298"/>
      <c r="F2" s="298"/>
      <c r="G2" s="298"/>
      <c r="H2" s="298"/>
      <c r="I2" s="298"/>
      <c r="J2" s="298"/>
      <c r="K2" s="298"/>
      <c r="L2" s="298"/>
      <c r="M2" s="298"/>
      <c r="N2" s="298"/>
      <c r="O2" s="211"/>
    </row>
    <row r="3" spans="1:15" ht="6" customHeight="1" x14ac:dyDescent="0.25">
      <c r="A3" s="211"/>
      <c r="B3" s="212"/>
      <c r="C3" s="211"/>
      <c r="D3" s="211"/>
      <c r="E3" s="211"/>
      <c r="F3" s="211"/>
      <c r="G3" s="211"/>
      <c r="H3" s="211"/>
      <c r="I3" s="211"/>
      <c r="J3" s="211"/>
      <c r="M3" s="213"/>
      <c r="N3" s="211"/>
      <c r="O3" s="211"/>
    </row>
    <row r="4" spans="1:15" ht="14.25" customHeight="1" x14ac:dyDescent="0.25">
      <c r="A4" s="211"/>
      <c r="N4" s="211"/>
      <c r="O4" s="211"/>
    </row>
    <row r="5" spans="1:15" ht="14.25" customHeight="1" x14ac:dyDescent="0.25">
      <c r="A5" s="211"/>
      <c r="B5" s="299" t="s">
        <v>178</v>
      </c>
      <c r="C5" s="299"/>
      <c r="D5" s="299"/>
      <c r="E5" s="299"/>
      <c r="F5" s="299"/>
      <c r="G5" s="299"/>
      <c r="H5" s="299"/>
      <c r="I5" s="299"/>
      <c r="J5" s="299"/>
      <c r="K5" s="299"/>
      <c r="L5" s="299"/>
      <c r="M5" s="299"/>
      <c r="N5" s="211"/>
      <c r="O5" s="211"/>
    </row>
    <row r="6" spans="1:15" ht="9" customHeight="1" x14ac:dyDescent="0.25">
      <c r="A6" s="211"/>
      <c r="N6" s="211"/>
      <c r="O6" s="211"/>
    </row>
    <row r="7" spans="1:15" ht="15" customHeight="1" x14ac:dyDescent="0.25">
      <c r="A7" s="214" t="s">
        <v>163</v>
      </c>
      <c r="B7" s="215"/>
      <c r="C7" s="216"/>
      <c r="D7" s="216"/>
      <c r="E7" s="216"/>
      <c r="F7" s="216"/>
      <c r="G7" s="216"/>
      <c r="H7" s="216"/>
      <c r="I7" s="211"/>
      <c r="J7" s="211"/>
      <c r="K7" s="300" t="str">
        <f>"Durchschnitt: "&amp;IF(K_Dat!V4=0,"",TEXT(K_Dat!V4,"0,00"))</f>
        <v xml:space="preserve">Durchschnitt: </v>
      </c>
      <c r="L7" s="300"/>
      <c r="M7" s="300"/>
      <c r="N7" s="217"/>
      <c r="O7" s="211"/>
    </row>
    <row r="8" spans="1:15" ht="15" customHeight="1" x14ac:dyDescent="0.25">
      <c r="A8" s="211"/>
      <c r="B8" s="301" t="s">
        <v>11</v>
      </c>
      <c r="C8" s="302"/>
      <c r="D8" s="218">
        <v>1</v>
      </c>
      <c r="E8" s="218">
        <v>2</v>
      </c>
      <c r="F8" s="218">
        <v>3</v>
      </c>
      <c r="G8" s="218">
        <v>4</v>
      </c>
      <c r="H8" s="218">
        <v>5</v>
      </c>
      <c r="I8" s="219">
        <v>6</v>
      </c>
      <c r="J8" s="211"/>
      <c r="K8" s="300"/>
      <c r="L8" s="300"/>
      <c r="M8" s="300"/>
      <c r="N8" s="217"/>
      <c r="O8" s="211"/>
    </row>
    <row r="9" spans="1:15" ht="3.95" customHeight="1" x14ac:dyDescent="0.25">
      <c r="A9" s="220"/>
      <c r="B9" s="316" t="s">
        <v>164</v>
      </c>
      <c r="C9" s="317"/>
      <c r="D9" s="303" t="str">
        <f>IF(K_Dat!O4=0,"—",K_Dat!O4)</f>
        <v>—</v>
      </c>
      <c r="E9" s="303" t="str">
        <f>IF(K_Dat!P4=0,"—",K_Dat!P4)</f>
        <v>—</v>
      </c>
      <c r="F9" s="303" t="str">
        <f>IF(K_Dat!Q4=0,"—",K_Dat!Q4)</f>
        <v>—</v>
      </c>
      <c r="G9" s="303" t="str">
        <f>IF(K_Dat!R4=0,"—",K_Dat!R4)</f>
        <v>—</v>
      </c>
      <c r="H9" s="303" t="str">
        <f>IF(K_Dat!S4=0,"—",K_Dat!S4)</f>
        <v>—</v>
      </c>
      <c r="I9" s="305" t="str">
        <f>IF(K_Dat!T4=0,"—",K_Dat!T4)</f>
        <v>—</v>
      </c>
      <c r="J9" s="307" t="s">
        <v>165</v>
      </c>
      <c r="K9" s="307"/>
      <c r="L9" s="211"/>
      <c r="M9" s="211"/>
      <c r="O9" s="211"/>
    </row>
    <row r="10" spans="1:15" ht="15" customHeight="1" x14ac:dyDescent="0.25">
      <c r="A10" s="221"/>
      <c r="B10" s="301"/>
      <c r="C10" s="302"/>
      <c r="D10" s="304"/>
      <c r="E10" s="304"/>
      <c r="F10" s="304"/>
      <c r="G10" s="304"/>
      <c r="H10" s="304"/>
      <c r="I10" s="306"/>
      <c r="J10" s="307"/>
      <c r="K10" s="307"/>
      <c r="L10" s="211"/>
      <c r="M10" s="222"/>
      <c r="O10" s="211"/>
    </row>
    <row r="11" spans="1:15" ht="3.95" customHeight="1" x14ac:dyDescent="0.25">
      <c r="A11" s="221"/>
      <c r="B11" s="308" t="s">
        <v>166</v>
      </c>
      <c r="C11" s="309"/>
      <c r="D11" s="312" t="str">
        <f>IF(K_Dat!O8=0,"—",K_Dat!O8)</f>
        <v>—</v>
      </c>
      <c r="E11" s="312" t="str">
        <f>IF(K_Dat!P8=0,"—",K_Dat!P8)</f>
        <v>—</v>
      </c>
      <c r="F11" s="312" t="str">
        <f>IF(K_Dat!Q8=0,"—",K_Dat!Q8)</f>
        <v>—</v>
      </c>
      <c r="G11" s="312" t="str">
        <f>IF(K_Dat!R8=0,"—",K_Dat!R8)</f>
        <v>—</v>
      </c>
      <c r="H11" s="312" t="str">
        <f>IF(K_Dat!S8=0,"—",K_Dat!S8)</f>
        <v>—</v>
      </c>
      <c r="I11" s="314" t="str">
        <f>IF(K_Dat!T8=0,"—",K_Dat!T8)</f>
        <v>—</v>
      </c>
      <c r="J11" s="307"/>
      <c r="K11" s="307"/>
      <c r="L11" s="211"/>
      <c r="M11" s="222"/>
      <c r="O11" s="211"/>
    </row>
    <row r="12" spans="1:15" ht="15" customHeight="1" x14ac:dyDescent="0.25">
      <c r="A12" s="221"/>
      <c r="B12" s="310"/>
      <c r="C12" s="311"/>
      <c r="D12" s="313"/>
      <c r="E12" s="313"/>
      <c r="F12" s="313"/>
      <c r="G12" s="313"/>
      <c r="H12" s="313"/>
      <c r="I12" s="315"/>
      <c r="J12" s="307"/>
      <c r="K12" s="307"/>
      <c r="L12" s="211"/>
      <c r="M12" s="222"/>
      <c r="O12" s="211"/>
    </row>
    <row r="13" spans="1:15" ht="5.25" customHeight="1" x14ac:dyDescent="0.25">
      <c r="A13" s="221"/>
      <c r="B13" s="223"/>
      <c r="C13" s="224"/>
      <c r="D13" s="224"/>
      <c r="E13" s="224"/>
      <c r="F13" s="224"/>
      <c r="G13" s="224"/>
      <c r="H13" s="224"/>
      <c r="I13" s="225"/>
      <c r="J13" s="225"/>
      <c r="K13" s="225"/>
      <c r="L13" s="223"/>
      <c r="M13" s="226"/>
      <c r="O13" s="211"/>
    </row>
    <row r="14" spans="1:15" ht="21" customHeight="1" x14ac:dyDescent="0.25">
      <c r="A14" s="221"/>
      <c r="B14" s="223"/>
      <c r="C14" s="224"/>
      <c r="D14" s="224"/>
      <c r="E14" s="224"/>
      <c r="F14" s="224"/>
      <c r="G14" s="224"/>
      <c r="H14" s="224"/>
      <c r="I14" s="225"/>
      <c r="J14" s="225"/>
      <c r="K14" s="225"/>
      <c r="L14" s="223"/>
      <c r="M14" s="226"/>
      <c r="O14" s="211"/>
    </row>
    <row r="15" spans="1:15" ht="15" customHeight="1" x14ac:dyDescent="0.25">
      <c r="A15" s="214" t="s">
        <v>167</v>
      </c>
      <c r="B15" s="215"/>
      <c r="C15" s="216"/>
      <c r="D15" s="216"/>
      <c r="E15" s="216"/>
      <c r="F15" s="216"/>
      <c r="G15" s="216"/>
      <c r="H15" s="216"/>
      <c r="I15" s="211"/>
      <c r="J15" s="211"/>
      <c r="K15" s="300" t="str">
        <f>"Durchschnitt: "&amp;IF(K_Dat!V5=0,"",TEXT(K_Dat!V5,"0,00"))</f>
        <v xml:space="preserve">Durchschnitt: </v>
      </c>
      <c r="L15" s="300"/>
      <c r="M15" s="300"/>
      <c r="O15" s="211"/>
    </row>
    <row r="16" spans="1:15" ht="12.75" customHeight="1" x14ac:dyDescent="0.25">
      <c r="A16" s="227"/>
      <c r="B16" s="301" t="s">
        <v>11</v>
      </c>
      <c r="C16" s="302"/>
      <c r="D16" s="218">
        <v>1</v>
      </c>
      <c r="E16" s="218">
        <v>2</v>
      </c>
      <c r="F16" s="218">
        <v>3</v>
      </c>
      <c r="G16" s="218">
        <v>4</v>
      </c>
      <c r="H16" s="218">
        <v>5</v>
      </c>
      <c r="I16" s="219">
        <v>6</v>
      </c>
      <c r="J16" s="211"/>
      <c r="K16" s="300"/>
      <c r="L16" s="300"/>
      <c r="M16" s="300"/>
      <c r="O16" s="211"/>
    </row>
    <row r="17" spans="1:15" ht="5.25" customHeight="1" x14ac:dyDescent="0.25">
      <c r="A17" s="228"/>
      <c r="B17" s="316" t="s">
        <v>164</v>
      </c>
      <c r="C17" s="317"/>
      <c r="D17" s="303" t="str">
        <f>IF(K_Dat!O5=0,"—",K_Dat!O5)</f>
        <v>—</v>
      </c>
      <c r="E17" s="303" t="str">
        <f>IF(K_Dat!P5=0,"—",K_Dat!P5)</f>
        <v>—</v>
      </c>
      <c r="F17" s="303" t="str">
        <f>IF(K_Dat!Q5=0,"—",K_Dat!Q5)</f>
        <v>—</v>
      </c>
      <c r="G17" s="303" t="str">
        <f>IF(K_Dat!R5=0,"—",K_Dat!R5)</f>
        <v>—</v>
      </c>
      <c r="H17" s="303" t="str">
        <f>IF(K_Dat!S5=0,"—",K_Dat!S5)</f>
        <v>—</v>
      </c>
      <c r="I17" s="305" t="str">
        <f>IF(K_Dat!T5=0,"—",K_Dat!T5)</f>
        <v>—</v>
      </c>
      <c r="J17" s="318" t="s">
        <v>165</v>
      </c>
      <c r="K17" s="318"/>
      <c r="L17" s="215"/>
      <c r="M17" s="229"/>
      <c r="O17" s="211"/>
    </row>
    <row r="18" spans="1:15" ht="12.75" customHeight="1" x14ac:dyDescent="0.25">
      <c r="A18" s="221"/>
      <c r="B18" s="301"/>
      <c r="C18" s="302"/>
      <c r="D18" s="304"/>
      <c r="E18" s="304"/>
      <c r="F18" s="304"/>
      <c r="G18" s="304"/>
      <c r="H18" s="304"/>
      <c r="I18" s="306"/>
      <c r="J18" s="318"/>
      <c r="K18" s="318"/>
      <c r="L18" s="215"/>
      <c r="M18" s="230"/>
      <c r="O18" s="211"/>
    </row>
    <row r="19" spans="1:15" ht="5.25" customHeight="1" x14ac:dyDescent="0.25">
      <c r="A19" s="221"/>
      <c r="B19" s="308" t="s">
        <v>166</v>
      </c>
      <c r="C19" s="309"/>
      <c r="D19" s="319" t="str">
        <f>IF(K_Dat!O9=0,"—",K_Dat!O9)</f>
        <v>—</v>
      </c>
      <c r="E19" s="319" t="str">
        <f>IF(K_Dat!P9=0,"—",K_Dat!P9)</f>
        <v>—</v>
      </c>
      <c r="F19" s="319" t="str">
        <f>IF(K_Dat!Q9=0,"—",K_Dat!Q9)</f>
        <v>—</v>
      </c>
      <c r="G19" s="319" t="str">
        <f>IF(K_Dat!R9=0,"—",K_Dat!R9)</f>
        <v>—</v>
      </c>
      <c r="H19" s="319" t="str">
        <f>IF(K_Dat!S9=0,"—",K_Dat!S9)</f>
        <v>—</v>
      </c>
      <c r="I19" s="322" t="str">
        <f>IF(K_Dat!T9=0,"—",K_Dat!T9)</f>
        <v>—</v>
      </c>
      <c r="J19" s="318"/>
      <c r="K19" s="318"/>
      <c r="L19" s="215"/>
      <c r="M19" s="231"/>
      <c r="O19" s="211"/>
    </row>
    <row r="20" spans="1:15" ht="12.75" customHeight="1" x14ac:dyDescent="0.25">
      <c r="A20" s="221"/>
      <c r="B20" s="310"/>
      <c r="C20" s="311"/>
      <c r="D20" s="320"/>
      <c r="E20" s="320"/>
      <c r="F20" s="320"/>
      <c r="G20" s="320"/>
      <c r="H20" s="320"/>
      <c r="I20" s="323"/>
      <c r="J20" s="318"/>
      <c r="K20" s="318"/>
      <c r="L20" s="215"/>
      <c r="M20" s="231"/>
      <c r="O20" s="211"/>
    </row>
    <row r="21" spans="1:15" ht="27.75" customHeight="1" x14ac:dyDescent="0.25">
      <c r="A21" s="221"/>
      <c r="B21" s="232"/>
      <c r="C21" s="232"/>
      <c r="D21" s="233"/>
      <c r="E21" s="233"/>
      <c r="F21" s="233"/>
      <c r="G21" s="233"/>
      <c r="H21" s="233"/>
      <c r="I21" s="233"/>
      <c r="J21" s="234"/>
      <c r="K21" s="234"/>
      <c r="L21" s="215"/>
      <c r="M21" s="231"/>
      <c r="O21" s="211"/>
    </row>
    <row r="22" spans="1:15" x14ac:dyDescent="0.25">
      <c r="B22" s="299" t="s">
        <v>168</v>
      </c>
      <c r="C22" s="299"/>
      <c r="D22" s="299"/>
      <c r="E22" s="299"/>
      <c r="F22" s="299"/>
      <c r="G22" s="299"/>
      <c r="H22" s="299"/>
      <c r="I22" s="299"/>
      <c r="J22" s="299"/>
      <c r="K22" s="299"/>
      <c r="L22" s="299"/>
      <c r="M22" s="299"/>
    </row>
    <row r="23" spans="1:15" x14ac:dyDescent="0.25">
      <c r="B23" s="235" t="s">
        <v>20</v>
      </c>
      <c r="C23" s="236"/>
      <c r="D23" s="236"/>
      <c r="E23" s="236"/>
      <c r="F23" s="236"/>
      <c r="G23" s="236"/>
      <c r="H23" s="236"/>
      <c r="I23" s="235" t="s">
        <v>16</v>
      </c>
      <c r="J23" s="236"/>
      <c r="K23" s="236"/>
      <c r="M23" s="236"/>
    </row>
    <row r="24" spans="1:15" ht="5.25" customHeight="1" x14ac:dyDescent="0.25"/>
    <row r="25" spans="1:15" x14ac:dyDescent="0.25">
      <c r="B25" s="258"/>
      <c r="C25" t="s">
        <v>83</v>
      </c>
      <c r="I25" s="237"/>
      <c r="J25" t="s">
        <v>169</v>
      </c>
    </row>
    <row r="26" spans="1:15" ht="5.25" customHeight="1" x14ac:dyDescent="0.25">
      <c r="B26" s="238"/>
      <c r="C26" s="239"/>
      <c r="I26" s="239"/>
      <c r="J26" s="239"/>
    </row>
    <row r="27" spans="1:15" x14ac:dyDescent="0.25">
      <c r="B27" s="259"/>
      <c r="C27" t="s">
        <v>192</v>
      </c>
      <c r="I27" s="240"/>
      <c r="J27" t="s">
        <v>170</v>
      </c>
    </row>
    <row r="28" spans="1:15" ht="5.25" customHeight="1" x14ac:dyDescent="0.25">
      <c r="I28" s="239"/>
      <c r="J28" s="239"/>
    </row>
    <row r="29" spans="1:15" x14ac:dyDescent="0.25">
      <c r="B29" s="260"/>
      <c r="C29" t="s">
        <v>124</v>
      </c>
      <c r="I29" s="241"/>
      <c r="J29" t="s">
        <v>171</v>
      </c>
    </row>
    <row r="30" spans="1:15" ht="33.75" customHeight="1" x14ac:dyDescent="0.25"/>
    <row r="31" spans="1:15" ht="15" customHeight="1" x14ac:dyDescent="0.25">
      <c r="B31" s="321" t="s">
        <v>190</v>
      </c>
      <c r="C31" s="321"/>
      <c r="D31" s="321"/>
      <c r="E31" s="321"/>
      <c r="F31" s="321"/>
      <c r="G31" s="321"/>
      <c r="H31" s="321"/>
      <c r="I31" s="321"/>
      <c r="J31" s="321"/>
      <c r="K31" s="321"/>
      <c r="L31" s="321"/>
      <c r="M31" s="321"/>
    </row>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spans="2:13" ht="15" customHeight="1" x14ac:dyDescent="0.25"/>
    <row r="50" spans="2:13" ht="15" customHeight="1" x14ac:dyDescent="0.25"/>
    <row r="51" spans="2:13" ht="15" customHeight="1" x14ac:dyDescent="0.25"/>
    <row r="52" spans="2:13" ht="15" customHeight="1" x14ac:dyDescent="0.25"/>
    <row r="53" spans="2:13" ht="15" customHeight="1" x14ac:dyDescent="0.25"/>
    <row r="54" spans="2:13" ht="15" customHeight="1" x14ac:dyDescent="0.25"/>
    <row r="55" spans="2:13" ht="15" customHeight="1" x14ac:dyDescent="0.25"/>
    <row r="56" spans="2:13" x14ac:dyDescent="0.25">
      <c r="B56" s="321" t="s">
        <v>179</v>
      </c>
      <c r="C56" s="321"/>
      <c r="D56" s="321"/>
      <c r="E56" s="321"/>
      <c r="F56" s="321"/>
      <c r="G56" s="321"/>
      <c r="H56" s="321"/>
      <c r="I56" s="321"/>
      <c r="J56" s="321"/>
      <c r="K56" s="321"/>
      <c r="L56" s="321"/>
      <c r="M56" s="321"/>
    </row>
    <row r="57" spans="2:13" ht="9" customHeight="1" x14ac:dyDescent="0.25"/>
    <row r="58" spans="2:13" ht="15" customHeight="1" x14ac:dyDescent="0.25"/>
    <row r="73" spans="14:14" x14ac:dyDescent="0.25">
      <c r="N73" s="242"/>
    </row>
    <row r="74" spans="14:14" x14ac:dyDescent="0.25">
      <c r="N74" s="242"/>
    </row>
  </sheetData>
  <sheetProtection sheet="1" objects="1" scenarios="1" selectLockedCells="1" selectUnlockedCells="1"/>
  <mergeCells count="40">
    <mergeCell ref="B31:M31"/>
    <mergeCell ref="I19:I20"/>
    <mergeCell ref="B22:M22"/>
    <mergeCell ref="B56:M56"/>
    <mergeCell ref="B19:C20"/>
    <mergeCell ref="D19:D20"/>
    <mergeCell ref="E19:E20"/>
    <mergeCell ref="F19:F20"/>
    <mergeCell ref="G19:G20"/>
    <mergeCell ref="K15:M16"/>
    <mergeCell ref="B16:C16"/>
    <mergeCell ref="B17:C18"/>
    <mergeCell ref="D17:D18"/>
    <mergeCell ref="E17:E18"/>
    <mergeCell ref="F17:F18"/>
    <mergeCell ref="G17:G18"/>
    <mergeCell ref="H17:H18"/>
    <mergeCell ref="I17:I18"/>
    <mergeCell ref="J17:K20"/>
    <mergeCell ref="H19:H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6"/>
  <sheetViews>
    <sheetView showGridLines="0" showZeros="0" workbookViewId="0">
      <selection activeCell="G7" sqref="G7"/>
    </sheetView>
  </sheetViews>
  <sheetFormatPr baseColWidth="10" defaultRowHeight="15" x14ac:dyDescent="0.25"/>
  <cols>
    <col min="1" max="1" width="3.85546875" style="13" customWidth="1"/>
    <col min="2" max="2" width="81.28515625" style="2" customWidth="1"/>
    <col min="3" max="3" width="6.140625" style="3" customWidth="1"/>
    <col min="4" max="4" width="3.7109375" style="3" customWidth="1"/>
    <col min="5" max="5" width="7.85546875" style="3" customWidth="1"/>
    <col min="6" max="6" width="1.5703125" style="3" customWidth="1"/>
    <col min="7" max="10" width="7.85546875" style="3" customWidth="1"/>
    <col min="11" max="11" width="4.5703125" style="3" customWidth="1"/>
    <col min="12" max="16384" width="11.42578125" style="3"/>
  </cols>
  <sheetData>
    <row r="1" spans="1:10" ht="17.25" customHeight="1" thickBot="1" x14ac:dyDescent="0.3">
      <c r="A1" s="1"/>
      <c r="E1" s="329" t="s">
        <v>23</v>
      </c>
      <c r="F1" s="329"/>
      <c r="G1" s="329"/>
      <c r="H1" s="329"/>
      <c r="I1" s="329"/>
      <c r="J1" s="329"/>
    </row>
    <row r="2" spans="1:10" ht="60" customHeight="1" thickTop="1" x14ac:dyDescent="0.25">
      <c r="A2" s="330" t="s">
        <v>159</v>
      </c>
      <c r="B2" s="330"/>
      <c r="C2" s="330"/>
      <c r="D2" s="38"/>
      <c r="E2" s="331" t="s">
        <v>161</v>
      </c>
      <c r="F2" s="332"/>
      <c r="G2" s="332"/>
      <c r="H2" s="332"/>
      <c r="I2" s="332"/>
      <c r="J2" s="333"/>
    </row>
    <row r="3" spans="1:10" ht="26.25" customHeight="1" x14ac:dyDescent="0.25">
      <c r="A3" s="340" t="str">
        <f>IF(SUM(C10:C16)=SUM(C19:C24),"","Anzahl Halbjahresnoten UNGLEICH Anzahl Noten in der ZKA")</f>
        <v/>
      </c>
      <c r="B3" s="340"/>
      <c r="C3" s="340"/>
      <c r="D3" s="38"/>
      <c r="E3" s="334"/>
      <c r="F3" s="335"/>
      <c r="G3" s="335"/>
      <c r="H3" s="335"/>
      <c r="I3" s="335"/>
      <c r="J3" s="336"/>
    </row>
    <row r="4" spans="1:10" ht="19.5" customHeight="1" thickBot="1" x14ac:dyDescent="0.3">
      <c r="A4" s="341" t="s">
        <v>160</v>
      </c>
      <c r="B4" s="341"/>
      <c r="C4" s="341"/>
      <c r="D4" s="38"/>
      <c r="E4" s="334"/>
      <c r="F4" s="335"/>
      <c r="G4" s="335"/>
      <c r="H4" s="335"/>
      <c r="I4" s="335"/>
      <c r="J4" s="336"/>
    </row>
    <row r="5" spans="1:10" ht="15.75" customHeight="1" thickTop="1" thickBot="1" x14ac:dyDescent="0.3">
      <c r="A5" s="4"/>
      <c r="B5" s="4"/>
      <c r="C5" s="4" t="s">
        <v>27</v>
      </c>
      <c r="E5" s="337"/>
      <c r="F5" s="338"/>
      <c r="G5" s="338"/>
      <c r="H5" s="338"/>
      <c r="I5" s="338"/>
      <c r="J5" s="339"/>
    </row>
    <row r="6" spans="1:10" ht="16.5" thickTop="1" thickBot="1" x14ac:dyDescent="0.3">
      <c r="A6" s="5" t="s">
        <v>28</v>
      </c>
      <c r="B6" s="324" t="s">
        <v>29</v>
      </c>
      <c r="C6" s="324"/>
      <c r="D6" s="6"/>
      <c r="E6" s="36" t="s">
        <v>56</v>
      </c>
      <c r="F6" s="37"/>
      <c r="G6" s="36" t="s">
        <v>57</v>
      </c>
      <c r="H6" s="36" t="s">
        <v>58</v>
      </c>
      <c r="I6" s="36" t="s">
        <v>59</v>
      </c>
      <c r="J6" s="36" t="s">
        <v>60</v>
      </c>
    </row>
    <row r="7" spans="1:10" ht="15.75" thickTop="1" x14ac:dyDescent="0.25">
      <c r="A7" s="8"/>
      <c r="B7" s="9" t="s">
        <v>30</v>
      </c>
      <c r="C7" s="10" t="str">
        <f>IF(SUM(E7:J7)=0,"",SUM(E7:J7))</f>
        <v/>
      </c>
      <c r="D7" s="11"/>
      <c r="E7" s="12">
        <f>Klasse!M2</f>
        <v>0</v>
      </c>
      <c r="F7" s="7"/>
      <c r="G7" s="126"/>
      <c r="H7" s="127"/>
      <c r="I7" s="127"/>
      <c r="J7" s="128"/>
    </row>
    <row r="8" spans="1:10" ht="6.75" customHeight="1" x14ac:dyDescent="0.25">
      <c r="C8" s="3" t="str">
        <f t="shared" ref="C8:C51" si="0">IF(SUM(E8:J8)=0,"",SUM(E8:J8))</f>
        <v/>
      </c>
      <c r="D8" s="14"/>
      <c r="E8" s="15"/>
      <c r="F8" s="7"/>
      <c r="G8" s="129"/>
      <c r="H8" s="130"/>
      <c r="I8" s="130"/>
      <c r="J8" s="131"/>
    </row>
    <row r="9" spans="1:10" x14ac:dyDescent="0.25">
      <c r="A9" s="5" t="s">
        <v>31</v>
      </c>
      <c r="B9" s="16" t="s">
        <v>62</v>
      </c>
      <c r="C9" s="16" t="str">
        <f t="shared" si="0"/>
        <v/>
      </c>
      <c r="D9" s="17"/>
      <c r="E9" s="15"/>
      <c r="F9" s="7"/>
      <c r="G9" s="129"/>
      <c r="H9" s="130"/>
      <c r="I9" s="130"/>
      <c r="J9" s="131"/>
    </row>
    <row r="10" spans="1:10" x14ac:dyDescent="0.25">
      <c r="B10" s="2" t="s">
        <v>32</v>
      </c>
      <c r="C10" s="10" t="str">
        <f t="shared" si="0"/>
        <v/>
      </c>
      <c r="D10" s="18"/>
      <c r="E10" s="19" t="str">
        <f>Klasse!R44</f>
        <v/>
      </c>
      <c r="F10" s="7"/>
      <c r="G10" s="132"/>
      <c r="H10" s="133"/>
      <c r="I10" s="133"/>
      <c r="J10" s="134"/>
    </row>
    <row r="11" spans="1:10" x14ac:dyDescent="0.25">
      <c r="B11" s="2" t="s">
        <v>33</v>
      </c>
      <c r="C11" s="10" t="str">
        <f t="shared" si="0"/>
        <v/>
      </c>
      <c r="D11" s="18"/>
      <c r="E11" s="19" t="str">
        <f>Klasse!S44</f>
        <v/>
      </c>
      <c r="F11" s="7"/>
      <c r="G11" s="132"/>
      <c r="H11" s="133"/>
      <c r="I11" s="133"/>
      <c r="J11" s="134"/>
    </row>
    <row r="12" spans="1:10" x14ac:dyDescent="0.25">
      <c r="B12" s="2" t="s">
        <v>34</v>
      </c>
      <c r="C12" s="10" t="str">
        <f t="shared" si="0"/>
        <v/>
      </c>
      <c r="D12" s="18"/>
      <c r="E12" s="19" t="str">
        <f>Klasse!T44</f>
        <v/>
      </c>
      <c r="F12" s="7"/>
      <c r="G12" s="132"/>
      <c r="H12" s="133"/>
      <c r="I12" s="133"/>
      <c r="J12" s="134"/>
    </row>
    <row r="13" spans="1:10" x14ac:dyDescent="0.25">
      <c r="B13" s="2" t="s">
        <v>35</v>
      </c>
      <c r="C13" s="10" t="str">
        <f t="shared" si="0"/>
        <v/>
      </c>
      <c r="D13" s="18"/>
      <c r="E13" s="19" t="str">
        <f>Klasse!U44</f>
        <v/>
      </c>
      <c r="F13" s="7"/>
      <c r="G13" s="132"/>
      <c r="H13" s="133"/>
      <c r="I13" s="133"/>
      <c r="J13" s="134"/>
    </row>
    <row r="14" spans="1:10" x14ac:dyDescent="0.25">
      <c r="B14" s="2" t="s">
        <v>36</v>
      </c>
      <c r="C14" s="10" t="str">
        <f t="shared" si="0"/>
        <v/>
      </c>
      <c r="D14" s="18"/>
      <c r="E14" s="19" t="str">
        <f>Klasse!V44</f>
        <v/>
      </c>
      <c r="F14" s="7"/>
      <c r="G14" s="132"/>
      <c r="H14" s="133"/>
      <c r="I14" s="133"/>
      <c r="J14" s="134"/>
    </row>
    <row r="15" spans="1:10" x14ac:dyDescent="0.25">
      <c r="B15" s="2" t="s">
        <v>37</v>
      </c>
      <c r="C15" s="10"/>
      <c r="D15" s="18"/>
      <c r="E15" s="19" t="str">
        <f>Klasse!W44</f>
        <v/>
      </c>
      <c r="F15" s="7"/>
      <c r="G15" s="132"/>
      <c r="H15" s="133"/>
      <c r="I15" s="133"/>
      <c r="J15" s="134"/>
    </row>
    <row r="16" spans="1:10" x14ac:dyDescent="0.25">
      <c r="B16" s="171" t="s">
        <v>112</v>
      </c>
      <c r="C16" s="10" t="str">
        <f t="shared" si="0"/>
        <v/>
      </c>
      <c r="D16" s="18"/>
      <c r="E16" s="76">
        <f>Klasse!Y44</f>
        <v>0</v>
      </c>
      <c r="F16" s="7"/>
      <c r="G16" s="132"/>
      <c r="H16" s="133"/>
      <c r="I16" s="133"/>
      <c r="J16" s="134"/>
    </row>
    <row r="17" spans="1:10" ht="6.75" customHeight="1" x14ac:dyDescent="0.25">
      <c r="C17" s="3" t="str">
        <f t="shared" si="0"/>
        <v/>
      </c>
      <c r="D17" s="14"/>
      <c r="E17" s="15"/>
      <c r="F17" s="7"/>
      <c r="G17" s="129"/>
      <c r="H17" s="130"/>
      <c r="I17" s="130"/>
      <c r="J17" s="131"/>
    </row>
    <row r="18" spans="1:10" x14ac:dyDescent="0.25">
      <c r="A18" s="5" t="s">
        <v>38</v>
      </c>
      <c r="B18" s="16" t="s">
        <v>39</v>
      </c>
      <c r="C18" s="16" t="str">
        <f t="shared" si="0"/>
        <v/>
      </c>
      <c r="D18" s="17"/>
      <c r="E18" s="15"/>
      <c r="F18" s="7"/>
      <c r="G18" s="129"/>
      <c r="H18" s="130"/>
      <c r="I18" s="130"/>
      <c r="J18" s="131"/>
    </row>
    <row r="19" spans="1:10" x14ac:dyDescent="0.25">
      <c r="B19" s="2" t="s">
        <v>40</v>
      </c>
      <c r="C19" s="10" t="str">
        <f t="shared" si="0"/>
        <v/>
      </c>
      <c r="D19" s="18"/>
      <c r="E19" s="19" t="str">
        <f>Klasse!R45</f>
        <v/>
      </c>
      <c r="F19" s="7"/>
      <c r="G19" s="132"/>
      <c r="H19" s="133"/>
      <c r="I19" s="133"/>
      <c r="J19" s="134"/>
    </row>
    <row r="20" spans="1:10" x14ac:dyDescent="0.25">
      <c r="B20" s="2" t="s">
        <v>41</v>
      </c>
      <c r="C20" s="10" t="str">
        <f t="shared" si="0"/>
        <v/>
      </c>
      <c r="D20" s="18"/>
      <c r="E20" s="19" t="str">
        <f>Klasse!S45</f>
        <v/>
      </c>
      <c r="F20" s="7"/>
      <c r="G20" s="132"/>
      <c r="H20" s="133"/>
      <c r="I20" s="133"/>
      <c r="J20" s="134"/>
    </row>
    <row r="21" spans="1:10" x14ac:dyDescent="0.25">
      <c r="B21" s="2" t="s">
        <v>42</v>
      </c>
      <c r="C21" s="10" t="str">
        <f t="shared" si="0"/>
        <v/>
      </c>
      <c r="D21" s="18"/>
      <c r="E21" s="19" t="str">
        <f>Klasse!T45</f>
        <v/>
      </c>
      <c r="F21" s="7"/>
      <c r="G21" s="132"/>
      <c r="H21" s="133"/>
      <c r="I21" s="133"/>
      <c r="J21" s="134"/>
    </row>
    <row r="22" spans="1:10" x14ac:dyDescent="0.25">
      <c r="B22" s="2" t="s">
        <v>43</v>
      </c>
      <c r="C22" s="10" t="str">
        <f t="shared" si="0"/>
        <v/>
      </c>
      <c r="D22" s="18"/>
      <c r="E22" s="19" t="str">
        <f>Klasse!U45</f>
        <v/>
      </c>
      <c r="F22" s="7"/>
      <c r="G22" s="132"/>
      <c r="H22" s="133"/>
      <c r="I22" s="133"/>
      <c r="J22" s="134"/>
    </row>
    <row r="23" spans="1:10" x14ac:dyDescent="0.25">
      <c r="B23" s="2" t="s">
        <v>44</v>
      </c>
      <c r="C23" s="10" t="str">
        <f t="shared" si="0"/>
        <v/>
      </c>
      <c r="D23" s="18"/>
      <c r="E23" s="19" t="str">
        <f>Klasse!V45</f>
        <v/>
      </c>
      <c r="F23" s="7"/>
      <c r="G23" s="132"/>
      <c r="H23" s="133"/>
      <c r="I23" s="133"/>
      <c r="J23" s="134"/>
    </row>
    <row r="24" spans="1:10" x14ac:dyDescent="0.25">
      <c r="B24" s="2" t="s">
        <v>45</v>
      </c>
      <c r="C24" s="10" t="str">
        <f t="shared" si="0"/>
        <v/>
      </c>
      <c r="D24" s="18"/>
      <c r="E24" s="19" t="str">
        <f>Klasse!W45</f>
        <v/>
      </c>
      <c r="F24" s="7"/>
      <c r="G24" s="132"/>
      <c r="H24" s="133"/>
      <c r="I24" s="133"/>
      <c r="J24" s="134"/>
    </row>
    <row r="25" spans="1:10" ht="6.75" customHeight="1" x14ac:dyDescent="0.25">
      <c r="C25" s="3" t="str">
        <f t="shared" si="0"/>
        <v/>
      </c>
      <c r="D25" s="14"/>
      <c r="E25" s="15"/>
      <c r="F25" s="7"/>
      <c r="G25" s="129"/>
      <c r="H25" s="130"/>
      <c r="I25" s="130"/>
      <c r="J25" s="131"/>
    </row>
    <row r="26" spans="1:10" ht="27" x14ac:dyDescent="0.25">
      <c r="A26" s="5" t="s">
        <v>46</v>
      </c>
      <c r="B26" s="20" t="s">
        <v>47</v>
      </c>
      <c r="C26" s="16" t="str">
        <f t="shared" si="0"/>
        <v/>
      </c>
      <c r="D26" s="17"/>
      <c r="E26" s="15"/>
      <c r="F26" s="7"/>
      <c r="G26" s="129"/>
      <c r="H26" s="130"/>
      <c r="I26" s="130"/>
      <c r="J26" s="131"/>
    </row>
    <row r="27" spans="1:10" x14ac:dyDescent="0.25">
      <c r="A27" s="195"/>
      <c r="B27" s="196" t="s">
        <v>136</v>
      </c>
      <c r="E27" s="15"/>
      <c r="F27" s="7"/>
      <c r="G27" s="129"/>
      <c r="H27" s="130"/>
      <c r="I27" s="130"/>
      <c r="J27" s="131"/>
    </row>
    <row r="28" spans="1:10" x14ac:dyDescent="0.25">
      <c r="B28" s="43" t="s">
        <v>137</v>
      </c>
      <c r="C28" s="10" t="str">
        <f t="shared" si="0"/>
        <v/>
      </c>
      <c r="D28" s="18"/>
      <c r="E28" s="76" t="str">
        <f>Klasse!D40</f>
        <v/>
      </c>
      <c r="F28" s="7"/>
      <c r="G28" s="132"/>
      <c r="H28" s="133"/>
      <c r="I28" s="133"/>
      <c r="J28" s="134"/>
    </row>
    <row r="29" spans="1:10" x14ac:dyDescent="0.25">
      <c r="B29" s="43" t="s">
        <v>138</v>
      </c>
      <c r="C29" s="10" t="str">
        <f t="shared" si="0"/>
        <v/>
      </c>
      <c r="D29" s="18"/>
      <c r="E29" s="76" t="str">
        <f>Klasse!E40</f>
        <v/>
      </c>
      <c r="F29" s="7"/>
      <c r="G29" s="132"/>
      <c r="H29" s="133"/>
      <c r="I29" s="133"/>
      <c r="J29" s="134"/>
    </row>
    <row r="30" spans="1:10" x14ac:dyDescent="0.25">
      <c r="B30" s="43" t="s">
        <v>139</v>
      </c>
      <c r="C30" s="10" t="str">
        <f t="shared" si="0"/>
        <v/>
      </c>
      <c r="D30" s="18"/>
      <c r="E30" s="76" t="str">
        <f>Klasse!F40</f>
        <v/>
      </c>
      <c r="F30" s="7"/>
      <c r="G30" s="132"/>
      <c r="H30" s="133"/>
      <c r="I30" s="133"/>
      <c r="J30" s="134"/>
    </row>
    <row r="31" spans="1:10" x14ac:dyDescent="0.25">
      <c r="B31" s="43" t="s">
        <v>140</v>
      </c>
      <c r="C31" s="10" t="str">
        <f t="shared" si="0"/>
        <v/>
      </c>
      <c r="D31" s="18"/>
      <c r="E31" s="76" t="str">
        <f>Klasse!G40</f>
        <v/>
      </c>
      <c r="F31" s="7"/>
      <c r="G31" s="132"/>
      <c r="H31" s="133"/>
      <c r="I31" s="133"/>
      <c r="J31" s="134"/>
    </row>
    <row r="32" spans="1:10" x14ac:dyDescent="0.25">
      <c r="B32" s="43" t="s">
        <v>141</v>
      </c>
      <c r="C32" s="10" t="str">
        <f t="shared" si="0"/>
        <v/>
      </c>
      <c r="D32" s="18"/>
      <c r="E32" s="76" t="str">
        <f>Klasse!H40</f>
        <v/>
      </c>
      <c r="F32" s="7"/>
      <c r="G32" s="132"/>
      <c r="H32" s="133"/>
      <c r="I32" s="133"/>
      <c r="J32" s="134"/>
    </row>
    <row r="33" spans="2:10" x14ac:dyDescent="0.25">
      <c r="B33" s="43" t="s">
        <v>142</v>
      </c>
      <c r="C33" s="10" t="str">
        <f t="shared" si="0"/>
        <v/>
      </c>
      <c r="D33" s="18"/>
      <c r="E33" s="76" t="str">
        <f>Klasse!I40</f>
        <v/>
      </c>
      <c r="F33" s="7"/>
      <c r="G33" s="132"/>
      <c r="H33" s="133"/>
      <c r="I33" s="133"/>
      <c r="J33" s="134"/>
    </row>
    <row r="34" spans="2:10" x14ac:dyDescent="0.25">
      <c r="B34" s="43" t="s">
        <v>143</v>
      </c>
      <c r="C34" s="10" t="str">
        <f t="shared" si="0"/>
        <v/>
      </c>
      <c r="D34" s="18"/>
      <c r="E34" s="76" t="str">
        <f>Klasse!J40</f>
        <v/>
      </c>
      <c r="F34" s="7"/>
      <c r="G34" s="132"/>
      <c r="H34" s="133"/>
      <c r="I34" s="133"/>
      <c r="J34" s="134"/>
    </row>
    <row r="35" spans="2:10" x14ac:dyDescent="0.25">
      <c r="B35" s="194" t="s">
        <v>135</v>
      </c>
      <c r="C35" s="197"/>
      <c r="D35" s="17"/>
      <c r="E35" s="15"/>
      <c r="F35" s="7"/>
      <c r="G35" s="129"/>
      <c r="H35" s="130"/>
      <c r="I35" s="130"/>
      <c r="J35" s="131"/>
    </row>
    <row r="36" spans="2:10" x14ac:dyDescent="0.25">
      <c r="B36" s="43" t="s">
        <v>144</v>
      </c>
      <c r="C36" s="10" t="str">
        <f t="shared" si="0"/>
        <v/>
      </c>
      <c r="D36" s="18"/>
      <c r="E36" s="76" t="str">
        <f>Klasse!K40</f>
        <v/>
      </c>
      <c r="F36" s="7"/>
      <c r="G36" s="132"/>
      <c r="H36" s="133"/>
      <c r="I36" s="133"/>
      <c r="J36" s="134"/>
    </row>
    <row r="37" spans="2:10" x14ac:dyDescent="0.25">
      <c r="B37" s="43" t="s">
        <v>145</v>
      </c>
      <c r="C37" s="10" t="str">
        <f t="shared" si="0"/>
        <v/>
      </c>
      <c r="D37" s="18"/>
      <c r="E37" s="76" t="str">
        <f>Klasse!L40</f>
        <v/>
      </c>
      <c r="F37" s="7"/>
      <c r="G37" s="132"/>
      <c r="H37" s="133"/>
      <c r="I37" s="133"/>
      <c r="J37" s="134"/>
    </row>
    <row r="38" spans="2:10" x14ac:dyDescent="0.25">
      <c r="B38" s="43" t="s">
        <v>146</v>
      </c>
      <c r="C38" s="10" t="str">
        <f t="shared" si="0"/>
        <v/>
      </c>
      <c r="D38" s="18"/>
      <c r="E38" s="76" t="str">
        <f>Klasse!M40</f>
        <v/>
      </c>
      <c r="F38" s="7"/>
      <c r="G38" s="132"/>
      <c r="H38" s="133"/>
      <c r="I38" s="133"/>
      <c r="J38" s="134"/>
    </row>
    <row r="39" spans="2:10" x14ac:dyDescent="0.25">
      <c r="B39" s="43" t="s">
        <v>147</v>
      </c>
      <c r="C39" s="10" t="str">
        <f t="shared" si="0"/>
        <v/>
      </c>
      <c r="D39" s="18"/>
      <c r="E39" s="76" t="str">
        <f>Klasse!N40</f>
        <v/>
      </c>
      <c r="F39" s="7"/>
      <c r="G39" s="132"/>
      <c r="H39" s="133"/>
      <c r="I39" s="133"/>
      <c r="J39" s="134"/>
    </row>
    <row r="40" spans="2:10" x14ac:dyDescent="0.25">
      <c r="B40" s="43" t="s">
        <v>148</v>
      </c>
      <c r="C40" s="10" t="str">
        <f t="shared" si="0"/>
        <v/>
      </c>
      <c r="D40" s="18"/>
      <c r="E40" s="76" t="str">
        <f>Klasse!O40</f>
        <v/>
      </c>
      <c r="F40" s="7"/>
      <c r="G40" s="132"/>
      <c r="H40" s="133"/>
      <c r="I40" s="133"/>
      <c r="J40" s="134"/>
    </row>
    <row r="41" spans="2:10" x14ac:dyDescent="0.25">
      <c r="B41" s="43" t="s">
        <v>149</v>
      </c>
      <c r="C41" s="10" t="str">
        <f t="shared" si="0"/>
        <v/>
      </c>
      <c r="D41" s="18"/>
      <c r="E41" s="76" t="str">
        <f>Klasse!P40</f>
        <v/>
      </c>
      <c r="F41" s="7"/>
      <c r="G41" s="132"/>
      <c r="H41" s="133"/>
      <c r="I41" s="133"/>
      <c r="J41" s="134"/>
    </row>
    <row r="42" spans="2:10" x14ac:dyDescent="0.25">
      <c r="B42" s="43" t="s">
        <v>150</v>
      </c>
      <c r="C42" s="10" t="str">
        <f t="shared" si="0"/>
        <v/>
      </c>
      <c r="D42" s="18"/>
      <c r="E42" s="76" t="str">
        <f>Klasse!Q40</f>
        <v/>
      </c>
      <c r="F42" s="7"/>
      <c r="G42" s="132"/>
      <c r="H42" s="133"/>
      <c r="I42" s="133"/>
      <c r="J42" s="134"/>
    </row>
    <row r="43" spans="2:10" x14ac:dyDescent="0.25">
      <c r="B43" s="43" t="s">
        <v>151</v>
      </c>
      <c r="C43" s="10" t="str">
        <f t="shared" si="0"/>
        <v/>
      </c>
      <c r="D43" s="18"/>
      <c r="E43" s="76" t="str">
        <f>Klasse!R40</f>
        <v/>
      </c>
      <c r="F43" s="7"/>
      <c r="G43" s="132"/>
      <c r="H43" s="133"/>
      <c r="I43" s="133"/>
      <c r="J43" s="134"/>
    </row>
    <row r="44" spans="2:10" x14ac:dyDescent="0.25">
      <c r="B44" s="43" t="s">
        <v>152</v>
      </c>
      <c r="C44" s="10" t="str">
        <f t="shared" si="0"/>
        <v/>
      </c>
      <c r="D44" s="18"/>
      <c r="E44" s="76" t="str">
        <f>Klasse!S40</f>
        <v/>
      </c>
      <c r="F44" s="7"/>
      <c r="G44" s="132"/>
      <c r="H44" s="133"/>
      <c r="I44" s="133"/>
      <c r="J44" s="134"/>
    </row>
    <row r="45" spans="2:10" x14ac:dyDescent="0.25">
      <c r="B45" s="43" t="s">
        <v>153</v>
      </c>
      <c r="C45" s="10" t="str">
        <f t="shared" si="0"/>
        <v/>
      </c>
      <c r="D45" s="18"/>
      <c r="E45" s="76" t="str">
        <f>Klasse!T40</f>
        <v/>
      </c>
      <c r="F45" s="7"/>
      <c r="G45" s="132"/>
      <c r="H45" s="133"/>
      <c r="I45" s="133"/>
      <c r="J45" s="134"/>
    </row>
    <row r="46" spans="2:10" x14ac:dyDescent="0.25">
      <c r="B46" s="43" t="s">
        <v>154</v>
      </c>
      <c r="C46" s="10" t="str">
        <f t="shared" si="0"/>
        <v/>
      </c>
      <c r="D46" s="18"/>
      <c r="E46" s="76" t="str">
        <f>Klasse!U40</f>
        <v/>
      </c>
      <c r="F46" s="7"/>
      <c r="G46" s="132"/>
      <c r="H46" s="133"/>
      <c r="I46" s="133"/>
      <c r="J46" s="134"/>
    </row>
    <row r="47" spans="2:10" x14ac:dyDescent="0.25">
      <c r="B47" s="43" t="s">
        <v>155</v>
      </c>
      <c r="C47" s="10" t="str">
        <f t="shared" si="0"/>
        <v/>
      </c>
      <c r="D47" s="18"/>
      <c r="E47" s="76" t="str">
        <f>Klasse!V40</f>
        <v/>
      </c>
      <c r="F47" s="7"/>
      <c r="G47" s="132"/>
      <c r="H47" s="133"/>
      <c r="I47" s="133"/>
      <c r="J47" s="134"/>
    </row>
    <row r="48" spans="2:10" x14ac:dyDescent="0.25">
      <c r="B48" s="43" t="s">
        <v>156</v>
      </c>
      <c r="C48" s="10" t="str">
        <f t="shared" si="0"/>
        <v/>
      </c>
      <c r="D48" s="18"/>
      <c r="E48" s="76" t="str">
        <f>Klasse!W40</f>
        <v/>
      </c>
      <c r="F48" s="7"/>
      <c r="G48" s="132"/>
      <c r="H48" s="133"/>
      <c r="I48" s="133"/>
      <c r="J48" s="134"/>
    </row>
    <row r="49" spans="1:10" x14ac:dyDescent="0.25">
      <c r="B49" s="43" t="s">
        <v>157</v>
      </c>
      <c r="C49" s="10" t="str">
        <f t="shared" si="0"/>
        <v/>
      </c>
      <c r="D49" s="18"/>
      <c r="E49" s="76" t="str">
        <f>Klasse!X40</f>
        <v/>
      </c>
      <c r="F49" s="7"/>
      <c r="G49" s="132"/>
      <c r="H49" s="133"/>
      <c r="I49" s="133"/>
      <c r="J49" s="134"/>
    </row>
    <row r="50" spans="1:10" ht="15.75" thickBot="1" x14ac:dyDescent="0.3">
      <c r="B50" s="43" t="s">
        <v>158</v>
      </c>
      <c r="C50" s="10" t="str">
        <f t="shared" si="0"/>
        <v/>
      </c>
      <c r="D50" s="18"/>
      <c r="E50" s="80" t="str">
        <f>Klasse!Y40</f>
        <v/>
      </c>
      <c r="F50" s="7"/>
      <c r="G50" s="132"/>
      <c r="H50" s="135"/>
      <c r="I50" s="135"/>
      <c r="J50" s="136"/>
    </row>
    <row r="51" spans="1:10" ht="6.75" customHeight="1" thickTop="1" x14ac:dyDescent="0.25">
      <c r="C51" s="3" t="str">
        <f t="shared" si="0"/>
        <v/>
      </c>
      <c r="D51" s="14"/>
      <c r="E51" s="7"/>
      <c r="F51" s="7"/>
      <c r="G51" s="21"/>
      <c r="H51" s="21"/>
      <c r="I51" s="21"/>
      <c r="J51" s="21"/>
    </row>
    <row r="52" spans="1:10" hidden="1" x14ac:dyDescent="0.25">
      <c r="A52" s="5" t="s">
        <v>63</v>
      </c>
      <c r="B52" s="324" t="s">
        <v>48</v>
      </c>
      <c r="C52" s="324"/>
      <c r="D52" s="17"/>
    </row>
    <row r="53" spans="1:10" hidden="1" x14ac:dyDescent="0.25">
      <c r="B53" s="325" t="s">
        <v>49</v>
      </c>
      <c r="C53" s="325"/>
      <c r="D53" s="22"/>
    </row>
    <row r="54" spans="1:10" hidden="1" x14ac:dyDescent="0.25">
      <c r="B54" s="326" t="s">
        <v>50</v>
      </c>
      <c r="C54" s="326"/>
    </row>
    <row r="55" spans="1:10" ht="22.5" hidden="1" customHeight="1" x14ac:dyDescent="0.25">
      <c r="B55" s="2" t="s">
        <v>51</v>
      </c>
    </row>
    <row r="56" spans="1:10" ht="160.5" hidden="1" customHeight="1" x14ac:dyDescent="0.25">
      <c r="B56" s="327"/>
      <c r="C56" s="328"/>
    </row>
  </sheetData>
  <sheetProtection sheet="1" objects="1" scenarios="1"/>
  <mergeCells count="10">
    <mergeCell ref="B52:C52"/>
    <mergeCell ref="B53:C53"/>
    <mergeCell ref="B54:C54"/>
    <mergeCell ref="B56:C56"/>
    <mergeCell ref="E1:J1"/>
    <mergeCell ref="A2:C2"/>
    <mergeCell ref="E2:J5"/>
    <mergeCell ref="A3:C3"/>
    <mergeCell ref="A4:C4"/>
    <mergeCell ref="B6:C6"/>
  </mergeCells>
  <conditionalFormatting sqref="A3:C3">
    <cfRule type="cellIs" dxfId="19"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showZeros="0" topLeftCell="A3" workbookViewId="0">
      <selection activeCell="N27" sqref="N27"/>
    </sheetView>
  </sheetViews>
  <sheetFormatPr baseColWidth="10" defaultRowHeight="15" x14ac:dyDescent="0.25"/>
  <cols>
    <col min="1" max="1" width="3.85546875" style="52" customWidth="1"/>
    <col min="2" max="2" width="81.28515625" style="43" customWidth="1"/>
    <col min="3" max="3" width="6.140625" style="44" customWidth="1"/>
    <col min="4" max="4" width="3.7109375" style="44" customWidth="1"/>
    <col min="5" max="5" width="7.85546875" style="44" customWidth="1"/>
    <col min="6" max="6" width="1.5703125" style="44" customWidth="1"/>
    <col min="7" max="10" width="7.85546875" style="44" customWidth="1"/>
    <col min="11" max="11" width="4.5703125" style="44" customWidth="1"/>
    <col min="12" max="16384" width="11.42578125" style="44"/>
  </cols>
  <sheetData>
    <row r="1" spans="1:10" ht="17.25" customHeight="1" thickBot="1" x14ac:dyDescent="0.3">
      <c r="A1" s="42" t="s">
        <v>22</v>
      </c>
      <c r="E1" s="346" t="s">
        <v>23</v>
      </c>
      <c r="F1" s="346"/>
      <c r="G1" s="346"/>
      <c r="H1" s="346"/>
      <c r="I1" s="346"/>
      <c r="J1" s="346"/>
    </row>
    <row r="2" spans="1:10" ht="60" customHeight="1" thickTop="1" x14ac:dyDescent="0.25">
      <c r="A2" s="347" t="s">
        <v>24</v>
      </c>
      <c r="B2" s="347"/>
      <c r="C2" s="347"/>
      <c r="D2" s="45"/>
      <c r="E2" s="348" t="s">
        <v>25</v>
      </c>
      <c r="F2" s="349"/>
      <c r="G2" s="349"/>
      <c r="H2" s="349"/>
      <c r="I2" s="349"/>
      <c r="J2" s="350"/>
    </row>
    <row r="3" spans="1:10" ht="26.25" customHeight="1" x14ac:dyDescent="0.25">
      <c r="A3" s="359"/>
      <c r="B3" s="359"/>
      <c r="C3" s="359"/>
      <c r="D3" s="45"/>
      <c r="E3" s="351"/>
      <c r="F3" s="352"/>
      <c r="G3" s="352"/>
      <c r="H3" s="352"/>
      <c r="I3" s="352"/>
      <c r="J3" s="353"/>
    </row>
    <row r="4" spans="1:10" ht="19.5" customHeight="1" thickBot="1" x14ac:dyDescent="0.3">
      <c r="A4" s="357" t="s">
        <v>26</v>
      </c>
      <c r="B4" s="357"/>
      <c r="C4" s="357"/>
      <c r="D4" s="45"/>
      <c r="E4" s="351"/>
      <c r="F4" s="352"/>
      <c r="G4" s="352"/>
      <c r="H4" s="352"/>
      <c r="I4" s="352"/>
      <c r="J4" s="353"/>
    </row>
    <row r="5" spans="1:10" ht="15.75" customHeight="1" thickTop="1" thickBot="1" x14ac:dyDescent="0.3">
      <c r="A5" s="46"/>
      <c r="B5" s="46"/>
      <c r="C5" s="46" t="s">
        <v>27</v>
      </c>
      <c r="E5" s="354"/>
      <c r="F5" s="355"/>
      <c r="G5" s="355"/>
      <c r="H5" s="355"/>
      <c r="I5" s="355"/>
      <c r="J5" s="356"/>
    </row>
    <row r="6" spans="1:10" ht="16.5" thickTop="1" thickBot="1" x14ac:dyDescent="0.3">
      <c r="A6" s="47" t="s">
        <v>28</v>
      </c>
      <c r="B6" s="358" t="s">
        <v>29</v>
      </c>
      <c r="C6" s="358"/>
      <c r="D6" s="48"/>
      <c r="E6" s="58" t="s">
        <v>64</v>
      </c>
      <c r="F6" s="59"/>
      <c r="G6" s="58" t="s">
        <v>65</v>
      </c>
      <c r="H6" s="58" t="s">
        <v>66</v>
      </c>
      <c r="I6" s="58" t="s">
        <v>67</v>
      </c>
      <c r="J6" s="58" t="s">
        <v>68</v>
      </c>
    </row>
    <row r="7" spans="1:10" ht="15.75" thickTop="1" x14ac:dyDescent="0.25">
      <c r="A7" s="49"/>
      <c r="B7" s="50" t="s">
        <v>30</v>
      </c>
      <c r="C7" s="60" t="e">
        <f>IF(SUM(E7:J7)=0,"",SUM(E7:J7))</f>
        <v>#REF!</v>
      </c>
      <c r="D7" s="61"/>
      <c r="E7" s="62" t="e">
        <f>Klasse!#REF!</f>
        <v>#REF!</v>
      </c>
      <c r="F7" s="63"/>
      <c r="G7" s="64"/>
      <c r="H7" s="65"/>
      <c r="I7" s="65"/>
      <c r="J7" s="66"/>
    </row>
    <row r="8" spans="1:10" ht="6.75" customHeight="1" x14ac:dyDescent="0.25">
      <c r="C8" s="67" t="str">
        <f t="shared" ref="C8:C36" si="0">IF(SUM(E8:J8)=0,"",SUM(E8:J8))</f>
        <v/>
      </c>
      <c r="D8" s="68"/>
      <c r="E8" s="69"/>
      <c r="F8" s="63"/>
      <c r="G8" s="70"/>
      <c r="H8" s="71"/>
      <c r="I8" s="71"/>
      <c r="J8" s="72"/>
    </row>
    <row r="9" spans="1:10" ht="27" x14ac:dyDescent="0.25">
      <c r="A9" s="47" t="s">
        <v>31</v>
      </c>
      <c r="B9" s="54" t="s">
        <v>47</v>
      </c>
      <c r="C9" s="73" t="str">
        <f t="shared" si="0"/>
        <v/>
      </c>
      <c r="D9" s="74"/>
      <c r="E9" s="69"/>
      <c r="F9" s="63"/>
      <c r="G9" s="70"/>
      <c r="H9" s="71"/>
      <c r="I9" s="71"/>
      <c r="J9" s="72"/>
    </row>
    <row r="10" spans="1:10" x14ac:dyDescent="0.25">
      <c r="B10" s="43" t="s">
        <v>85</v>
      </c>
      <c r="C10" s="60" t="str">
        <f t="shared" ref="C10:C25" si="1">IF(SUM(E10:J10)=0,"",SUM(E10:J10))</f>
        <v/>
      </c>
      <c r="D10" s="75"/>
      <c r="E10" s="76" t="str">
        <f>Klasse!D40</f>
        <v/>
      </c>
      <c r="F10" s="63"/>
      <c r="G10" s="77"/>
      <c r="H10" s="78"/>
      <c r="I10" s="78"/>
      <c r="J10" s="79"/>
    </row>
    <row r="11" spans="1:10" x14ac:dyDescent="0.25">
      <c r="B11" s="43" t="s">
        <v>86</v>
      </c>
      <c r="C11" s="60" t="str">
        <f t="shared" si="1"/>
        <v/>
      </c>
      <c r="D11" s="75"/>
      <c r="E11" s="76" t="str">
        <f>Klasse!E40</f>
        <v/>
      </c>
      <c r="F11" s="63"/>
      <c r="G11" s="77"/>
      <c r="H11" s="78"/>
      <c r="I11" s="78"/>
      <c r="J11" s="79"/>
    </row>
    <row r="12" spans="1:10" x14ac:dyDescent="0.25">
      <c r="B12" s="43" t="s">
        <v>87</v>
      </c>
      <c r="C12" s="60" t="str">
        <f t="shared" si="1"/>
        <v/>
      </c>
      <c r="D12" s="75"/>
      <c r="E12" s="76" t="str">
        <f>Klasse!F40</f>
        <v/>
      </c>
      <c r="F12" s="63"/>
      <c r="G12" s="77"/>
      <c r="H12" s="78"/>
      <c r="I12" s="78"/>
      <c r="J12" s="79"/>
    </row>
    <row r="13" spans="1:10" x14ac:dyDescent="0.25">
      <c r="B13" s="43" t="s">
        <v>87</v>
      </c>
      <c r="C13" s="60" t="str">
        <f t="shared" si="1"/>
        <v/>
      </c>
      <c r="D13" s="75"/>
      <c r="E13" s="76" t="str">
        <f>Klasse!G40</f>
        <v/>
      </c>
      <c r="F13" s="63"/>
      <c r="G13" s="77"/>
      <c r="H13" s="78"/>
      <c r="I13" s="78"/>
      <c r="J13" s="79"/>
    </row>
    <row r="14" spans="1:10" x14ac:dyDescent="0.25">
      <c r="B14" s="43" t="s">
        <v>88</v>
      </c>
      <c r="C14" s="60" t="str">
        <f t="shared" si="1"/>
        <v/>
      </c>
      <c r="D14" s="75"/>
      <c r="E14" s="76" t="str">
        <f>Klasse!H40</f>
        <v/>
      </c>
      <c r="F14" s="63"/>
      <c r="G14" s="77"/>
      <c r="H14" s="78"/>
      <c r="I14" s="78"/>
      <c r="J14" s="79"/>
    </row>
    <row r="15" spans="1:10" x14ac:dyDescent="0.25">
      <c r="B15" s="43" t="s">
        <v>89</v>
      </c>
      <c r="C15" s="60" t="str">
        <f t="shared" si="1"/>
        <v/>
      </c>
      <c r="D15" s="75"/>
      <c r="E15" s="76" t="str">
        <f>Klasse!I40</f>
        <v/>
      </c>
      <c r="F15" s="63"/>
      <c r="G15" s="77"/>
      <c r="H15" s="78"/>
      <c r="I15" s="78"/>
      <c r="J15" s="79"/>
    </row>
    <row r="16" spans="1:10" x14ac:dyDescent="0.25">
      <c r="B16" s="43" t="s">
        <v>92</v>
      </c>
      <c r="C16" s="60" t="str">
        <f t="shared" si="1"/>
        <v/>
      </c>
      <c r="D16" s="75"/>
      <c r="E16" s="76" t="str">
        <f>Klasse!J40</f>
        <v/>
      </c>
      <c r="F16" s="63"/>
      <c r="G16" s="77"/>
      <c r="H16" s="78"/>
      <c r="I16" s="78"/>
      <c r="J16" s="79"/>
    </row>
    <row r="17" spans="2:10" x14ac:dyDescent="0.25">
      <c r="B17" s="43" t="s">
        <v>90</v>
      </c>
      <c r="C17" s="60" t="str">
        <f t="shared" si="1"/>
        <v/>
      </c>
      <c r="D17" s="75"/>
      <c r="E17" s="76" t="str">
        <f>Klasse!K40</f>
        <v/>
      </c>
      <c r="F17" s="63"/>
      <c r="G17" s="77"/>
      <c r="H17" s="78"/>
      <c r="I17" s="78"/>
      <c r="J17" s="79"/>
    </row>
    <row r="18" spans="2:10" x14ac:dyDescent="0.25">
      <c r="B18" s="43" t="s">
        <v>93</v>
      </c>
      <c r="C18" s="60" t="str">
        <f t="shared" si="1"/>
        <v/>
      </c>
      <c r="D18" s="75"/>
      <c r="E18" s="76" t="str">
        <f>Klasse!L40</f>
        <v/>
      </c>
      <c r="F18" s="63"/>
      <c r="G18" s="77"/>
      <c r="H18" s="78"/>
      <c r="I18" s="78"/>
      <c r="J18" s="79"/>
    </row>
    <row r="19" spans="2:10" x14ac:dyDescent="0.25">
      <c r="B19" s="43" t="s">
        <v>97</v>
      </c>
      <c r="C19" s="60" t="e">
        <f t="shared" si="1"/>
        <v>#REF!</v>
      </c>
      <c r="D19" s="75"/>
      <c r="E19" s="76" t="e">
        <f>Klasse!#REF!</f>
        <v>#REF!</v>
      </c>
      <c r="F19" s="63"/>
      <c r="G19" s="77"/>
      <c r="H19" s="78"/>
      <c r="I19" s="78"/>
      <c r="J19" s="79"/>
    </row>
    <row r="20" spans="2:10" x14ac:dyDescent="0.25">
      <c r="B20" s="43" t="s">
        <v>98</v>
      </c>
      <c r="C20" s="60" t="e">
        <f t="shared" si="1"/>
        <v>#REF!</v>
      </c>
      <c r="D20" s="75"/>
      <c r="E20" s="76" t="e">
        <f>Klasse!#REF!</f>
        <v>#REF!</v>
      </c>
      <c r="F20" s="63"/>
      <c r="G20" s="77"/>
      <c r="H20" s="78"/>
      <c r="I20" s="78"/>
      <c r="J20" s="79"/>
    </row>
    <row r="21" spans="2:10" x14ac:dyDescent="0.25">
      <c r="B21" s="43" t="s">
        <v>99</v>
      </c>
      <c r="C21" s="60" t="e">
        <f t="shared" si="1"/>
        <v>#REF!</v>
      </c>
      <c r="D21" s="75"/>
      <c r="E21" s="76" t="e">
        <f>Klasse!#REF!</f>
        <v>#REF!</v>
      </c>
      <c r="F21" s="63"/>
      <c r="G21" s="77"/>
      <c r="H21" s="78"/>
      <c r="I21" s="78"/>
      <c r="J21" s="79"/>
    </row>
    <row r="22" spans="2:10" x14ac:dyDescent="0.25">
      <c r="B22" s="43" t="s">
        <v>100</v>
      </c>
      <c r="C22" s="60" t="e">
        <f t="shared" si="1"/>
        <v>#REF!</v>
      </c>
      <c r="D22" s="75"/>
      <c r="E22" s="76" t="e">
        <f>Klasse!#REF!</f>
        <v>#REF!</v>
      </c>
      <c r="F22" s="63"/>
      <c r="G22" s="77"/>
      <c r="H22" s="78"/>
      <c r="I22" s="78"/>
      <c r="J22" s="79"/>
    </row>
    <row r="23" spans="2:10" x14ac:dyDescent="0.25">
      <c r="B23" s="43" t="s">
        <v>101</v>
      </c>
      <c r="C23" s="60" t="e">
        <f t="shared" si="1"/>
        <v>#REF!</v>
      </c>
      <c r="D23" s="75"/>
      <c r="E23" s="76" t="e">
        <f>Klasse!#REF!</f>
        <v>#REF!</v>
      </c>
      <c r="F23" s="63"/>
      <c r="G23" s="77"/>
      <c r="H23" s="78"/>
      <c r="I23" s="78"/>
      <c r="J23" s="79"/>
    </row>
    <row r="24" spans="2:10" x14ac:dyDescent="0.25">
      <c r="B24" s="43" t="s">
        <v>102</v>
      </c>
      <c r="C24" s="60" t="str">
        <f t="shared" si="1"/>
        <v/>
      </c>
      <c r="D24" s="75"/>
      <c r="E24" s="76" t="str">
        <f>Klasse!M40</f>
        <v/>
      </c>
      <c r="F24" s="63"/>
      <c r="G24" s="77"/>
      <c r="H24" s="78"/>
      <c r="I24" s="78"/>
      <c r="J24" s="79"/>
    </row>
    <row r="25" spans="2:10" x14ac:dyDescent="0.25">
      <c r="B25" s="43" t="s">
        <v>103</v>
      </c>
      <c r="C25" s="60" t="str">
        <f t="shared" si="1"/>
        <v/>
      </c>
      <c r="D25" s="75"/>
      <c r="E25" s="76" t="str">
        <f>Klasse!N40</f>
        <v/>
      </c>
      <c r="F25" s="63"/>
      <c r="G25" s="77"/>
      <c r="H25" s="78"/>
      <c r="I25" s="78"/>
      <c r="J25" s="79"/>
    </row>
    <row r="26" spans="2:10" x14ac:dyDescent="0.25">
      <c r="B26" s="43" t="s">
        <v>104</v>
      </c>
      <c r="C26" s="60" t="str">
        <f t="shared" si="0"/>
        <v/>
      </c>
      <c r="D26" s="75"/>
      <c r="E26" s="76" t="str">
        <f>Klasse!O40</f>
        <v/>
      </c>
      <c r="F26" s="63"/>
      <c r="G26" s="77"/>
      <c r="H26" s="78"/>
      <c r="I26" s="78"/>
      <c r="J26" s="79"/>
    </row>
    <row r="27" spans="2:10" x14ac:dyDescent="0.25">
      <c r="B27" s="43" t="s">
        <v>94</v>
      </c>
      <c r="C27" s="60" t="str">
        <f t="shared" si="0"/>
        <v/>
      </c>
      <c r="D27" s="75"/>
      <c r="E27" s="76" t="str">
        <f>Klasse!P40</f>
        <v/>
      </c>
      <c r="F27" s="63"/>
      <c r="G27" s="77"/>
      <c r="H27" s="78"/>
      <c r="I27" s="78"/>
      <c r="J27" s="79"/>
    </row>
    <row r="28" spans="2:10" x14ac:dyDescent="0.25">
      <c r="B28" s="43" t="s">
        <v>95</v>
      </c>
      <c r="C28" s="60" t="str">
        <f t="shared" si="0"/>
        <v/>
      </c>
      <c r="D28" s="75"/>
      <c r="E28" s="76" t="str">
        <f>Klasse!Q40</f>
        <v/>
      </c>
      <c r="F28" s="63"/>
      <c r="G28" s="77"/>
      <c r="H28" s="78"/>
      <c r="I28" s="78"/>
      <c r="J28" s="79"/>
    </row>
    <row r="29" spans="2:10" x14ac:dyDescent="0.25">
      <c r="B29" s="43" t="s">
        <v>96</v>
      </c>
      <c r="C29" s="60" t="str">
        <f t="shared" si="0"/>
        <v/>
      </c>
      <c r="D29" s="75"/>
      <c r="E29" s="76" t="str">
        <f>Klasse!R40</f>
        <v/>
      </c>
      <c r="F29" s="63"/>
      <c r="G29" s="77"/>
      <c r="H29" s="78"/>
      <c r="I29" s="78"/>
      <c r="J29" s="79"/>
    </row>
    <row r="30" spans="2:10" x14ac:dyDescent="0.25">
      <c r="B30" s="43" t="s">
        <v>96</v>
      </c>
      <c r="C30" s="60" t="str">
        <f t="shared" si="0"/>
        <v/>
      </c>
      <c r="D30" s="75"/>
      <c r="E30" s="76" t="str">
        <f>Klasse!S40</f>
        <v/>
      </c>
      <c r="F30" s="63"/>
      <c r="G30" s="77"/>
      <c r="H30" s="78"/>
      <c r="I30" s="78"/>
      <c r="J30" s="79"/>
    </row>
    <row r="31" spans="2:10" x14ac:dyDescent="0.25">
      <c r="B31" s="43" t="s">
        <v>96</v>
      </c>
      <c r="C31" s="60" t="str">
        <f t="shared" si="0"/>
        <v/>
      </c>
      <c r="D31" s="75"/>
      <c r="E31" s="76" t="str">
        <f>Klasse!T40</f>
        <v/>
      </c>
      <c r="F31" s="63"/>
      <c r="G31" s="77"/>
      <c r="H31" s="78"/>
      <c r="I31" s="78"/>
      <c r="J31" s="79"/>
    </row>
    <row r="32" spans="2:10" x14ac:dyDescent="0.25">
      <c r="B32" s="43" t="s">
        <v>96</v>
      </c>
      <c r="C32" s="60" t="str">
        <f t="shared" si="0"/>
        <v/>
      </c>
      <c r="D32" s="75"/>
      <c r="E32" s="76" t="str">
        <f>Klasse!U40</f>
        <v/>
      </c>
      <c r="F32" s="63"/>
      <c r="G32" s="77"/>
      <c r="H32" s="78"/>
      <c r="I32" s="78"/>
      <c r="J32" s="79"/>
    </row>
    <row r="33" spans="1:10" x14ac:dyDescent="0.25">
      <c r="B33" s="43" t="s">
        <v>91</v>
      </c>
      <c r="C33" s="60" t="str">
        <f t="shared" si="0"/>
        <v/>
      </c>
      <c r="D33" s="75"/>
      <c r="E33" s="76" t="str">
        <f>Klasse!V40</f>
        <v/>
      </c>
      <c r="F33" s="63"/>
      <c r="G33" s="77"/>
      <c r="H33" s="78"/>
      <c r="I33" s="78"/>
      <c r="J33" s="79"/>
    </row>
    <row r="34" spans="1:10" x14ac:dyDescent="0.25">
      <c r="B34" s="43" t="s">
        <v>105</v>
      </c>
      <c r="C34" s="60" t="str">
        <f t="shared" si="0"/>
        <v/>
      </c>
      <c r="D34" s="75"/>
      <c r="E34" s="76" t="str">
        <f>Klasse!W40</f>
        <v/>
      </c>
      <c r="F34" s="63"/>
      <c r="G34" s="77"/>
      <c r="H34" s="78"/>
      <c r="I34" s="78"/>
      <c r="J34" s="79"/>
    </row>
    <row r="35" spans="1:10" x14ac:dyDescent="0.25">
      <c r="B35" s="43" t="s">
        <v>106</v>
      </c>
      <c r="C35" s="60" t="str">
        <f t="shared" si="0"/>
        <v/>
      </c>
      <c r="D35" s="75"/>
      <c r="E35" s="76" t="str">
        <f>Klasse!X40</f>
        <v/>
      </c>
      <c r="F35" s="63"/>
      <c r="G35" s="77"/>
      <c r="H35" s="78"/>
      <c r="I35" s="78"/>
      <c r="J35" s="79"/>
    </row>
    <row r="36" spans="1:10" ht="15.75" thickBot="1" x14ac:dyDescent="0.3">
      <c r="B36" s="43" t="s">
        <v>107</v>
      </c>
      <c r="C36" s="60" t="str">
        <f t="shared" si="0"/>
        <v/>
      </c>
      <c r="D36" s="75"/>
      <c r="E36" s="80" t="str">
        <f>Klasse!Y40</f>
        <v/>
      </c>
      <c r="F36" s="63"/>
      <c r="G36" s="77"/>
      <c r="H36" s="81"/>
      <c r="I36" s="81"/>
      <c r="J36" s="82"/>
    </row>
    <row r="37" spans="1:10" ht="6.75" customHeight="1" thickTop="1" x14ac:dyDescent="0.25">
      <c r="C37" s="44" t="str">
        <f>IF(SUM(E37:J37)=0,"",SUM(E37:J37))</f>
        <v/>
      </c>
      <c r="D37" s="53"/>
      <c r="F37" s="51"/>
      <c r="G37" s="56"/>
      <c r="H37" s="56"/>
      <c r="I37" s="56"/>
      <c r="J37" s="56"/>
    </row>
    <row r="38" spans="1:10" x14ac:dyDescent="0.25">
      <c r="A38" s="47" t="s">
        <v>38</v>
      </c>
      <c r="B38" s="358" t="s">
        <v>48</v>
      </c>
      <c r="C38" s="358"/>
      <c r="D38" s="55"/>
    </row>
    <row r="39" spans="1:10" x14ac:dyDescent="0.25">
      <c r="B39" s="342" t="s">
        <v>49</v>
      </c>
      <c r="C39" s="342"/>
      <c r="D39" s="57"/>
    </row>
    <row r="40" spans="1:10" x14ac:dyDescent="0.25">
      <c r="B40" s="343" t="s">
        <v>50</v>
      </c>
      <c r="C40" s="343"/>
    </row>
    <row r="41" spans="1:10" ht="22.5" customHeight="1" x14ac:dyDescent="0.25">
      <c r="B41" s="43" t="s">
        <v>51</v>
      </c>
    </row>
    <row r="42" spans="1:10" ht="160.5" customHeight="1" x14ac:dyDescent="0.25">
      <c r="B42" s="344"/>
      <c r="C42" s="345"/>
    </row>
  </sheetData>
  <mergeCells count="10">
    <mergeCell ref="B39:C39"/>
    <mergeCell ref="B40:C40"/>
    <mergeCell ref="B42:C42"/>
    <mergeCell ref="E1:J1"/>
    <mergeCell ref="A2:C2"/>
    <mergeCell ref="E2:J5"/>
    <mergeCell ref="A4:C4"/>
    <mergeCell ref="B6:C6"/>
    <mergeCell ref="B38:C38"/>
    <mergeCell ref="A3:C3"/>
  </mergeCells>
  <conditionalFormatting sqref="A3:C3">
    <cfRule type="cellIs" dxfId="18" priority="1" stopIfTrue="1" operator="equal">
      <formula>"Anzahl Halbjahresnoten UNGLEICH Anzahl Noten in der ZKA"</formula>
    </cfRule>
  </conditionalFormatting>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74"/>
  <sheetViews>
    <sheetView showGridLines="0" zoomScale="130" zoomScaleNormal="130" workbookViewId="0">
      <selection activeCell="Q68" sqref="Q68"/>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297" t="s">
        <v>177</v>
      </c>
      <c r="B1" s="297"/>
      <c r="C1" s="297"/>
      <c r="D1" s="297"/>
      <c r="E1" s="297"/>
      <c r="F1" s="297"/>
      <c r="G1" s="297"/>
      <c r="H1" s="297"/>
      <c r="I1" s="297"/>
      <c r="J1" s="297"/>
      <c r="K1" s="297"/>
      <c r="L1" s="297"/>
      <c r="M1" s="297"/>
      <c r="N1" s="297"/>
      <c r="O1" s="210"/>
    </row>
    <row r="2" spans="1:15" ht="28.5" customHeight="1" x14ac:dyDescent="0.25">
      <c r="A2" s="298" t="str">
        <f>S_Dat!J12</f>
        <v>Schulergebnis</v>
      </c>
      <c r="B2" s="298"/>
      <c r="C2" s="298"/>
      <c r="D2" s="298"/>
      <c r="E2" s="298"/>
      <c r="F2" s="298"/>
      <c r="G2" s="298"/>
      <c r="H2" s="298"/>
      <c r="I2" s="298"/>
      <c r="J2" s="298"/>
      <c r="K2" s="298"/>
      <c r="L2" s="298"/>
      <c r="M2" s="298"/>
      <c r="N2" s="298"/>
      <c r="O2" s="211"/>
    </row>
    <row r="3" spans="1:15" ht="6" customHeight="1" x14ac:dyDescent="0.25">
      <c r="A3" s="211"/>
      <c r="B3" s="212"/>
      <c r="C3" s="211"/>
      <c r="D3" s="211"/>
      <c r="E3" s="211"/>
      <c r="F3" s="211"/>
      <c r="G3" s="211"/>
      <c r="H3" s="211"/>
      <c r="I3" s="211"/>
      <c r="J3" s="211"/>
      <c r="M3" s="213"/>
      <c r="N3" s="211"/>
      <c r="O3" s="211"/>
    </row>
    <row r="4" spans="1:15" ht="14.25" customHeight="1" x14ac:dyDescent="0.25">
      <c r="A4" s="211"/>
      <c r="N4" s="211"/>
      <c r="O4" s="211"/>
    </row>
    <row r="5" spans="1:15" ht="14.25" customHeight="1" x14ac:dyDescent="0.25">
      <c r="A5" s="211"/>
      <c r="B5" s="299" t="s">
        <v>178</v>
      </c>
      <c r="C5" s="299"/>
      <c r="D5" s="299"/>
      <c r="E5" s="299"/>
      <c r="F5" s="299"/>
      <c r="G5" s="299"/>
      <c r="H5" s="299"/>
      <c r="I5" s="299"/>
      <c r="J5" s="299"/>
      <c r="K5" s="299"/>
      <c r="L5" s="299"/>
      <c r="M5" s="299"/>
      <c r="N5" s="211"/>
      <c r="O5" s="211"/>
    </row>
    <row r="6" spans="1:15" ht="9" customHeight="1" x14ac:dyDescent="0.25">
      <c r="A6" s="211"/>
      <c r="N6" s="211"/>
      <c r="O6" s="211"/>
    </row>
    <row r="7" spans="1:15" ht="15" customHeight="1" x14ac:dyDescent="0.25">
      <c r="A7" s="214" t="s">
        <v>163</v>
      </c>
      <c r="B7" s="215"/>
      <c r="C7" s="216"/>
      <c r="D7" s="216"/>
      <c r="E7" s="216"/>
      <c r="F7" s="216"/>
      <c r="G7" s="216"/>
      <c r="H7" s="216"/>
      <c r="I7" s="211"/>
      <c r="J7" s="211"/>
      <c r="K7" s="300" t="e">
        <f>"Durchschnitt: "&amp;IF(S_Dat!V4=0,"",TEXT(S_Dat!V4,"0,00"))</f>
        <v>#VALUE!</v>
      </c>
      <c r="L7" s="300"/>
      <c r="M7" s="300"/>
      <c r="N7" s="217"/>
      <c r="O7" s="211"/>
    </row>
    <row r="8" spans="1:15" ht="15" customHeight="1" x14ac:dyDescent="0.25">
      <c r="A8" s="211"/>
      <c r="B8" s="301" t="s">
        <v>11</v>
      </c>
      <c r="C8" s="302"/>
      <c r="D8" s="218">
        <v>1</v>
      </c>
      <c r="E8" s="218">
        <v>2</v>
      </c>
      <c r="F8" s="218">
        <v>3</v>
      </c>
      <c r="G8" s="218">
        <v>4</v>
      </c>
      <c r="H8" s="218">
        <v>5</v>
      </c>
      <c r="I8" s="219">
        <v>6</v>
      </c>
      <c r="J8" s="211"/>
      <c r="K8" s="300"/>
      <c r="L8" s="300"/>
      <c r="M8" s="300"/>
      <c r="N8" s="217"/>
      <c r="O8" s="211"/>
    </row>
    <row r="9" spans="1:15" ht="3.95" customHeight="1" x14ac:dyDescent="0.25">
      <c r="A9" s="220"/>
      <c r="B9" s="316" t="s">
        <v>164</v>
      </c>
      <c r="C9" s="317"/>
      <c r="D9" s="303" t="str">
        <f>IF(S_Dat!O4=0,"—",S_Dat!O4)</f>
        <v>—</v>
      </c>
      <c r="E9" s="303" t="str">
        <f>IF(S_Dat!P4=0,"—",S_Dat!P4)</f>
        <v>—</v>
      </c>
      <c r="F9" s="303" t="str">
        <f>IF(S_Dat!Q4=0,"—",S_Dat!Q4)</f>
        <v>—</v>
      </c>
      <c r="G9" s="303" t="str">
        <f>IF(S_Dat!R4=0,"—",S_Dat!R4)</f>
        <v>—</v>
      </c>
      <c r="H9" s="303" t="str">
        <f>IF(S_Dat!S4=0,"—",S_Dat!S4)</f>
        <v>—</v>
      </c>
      <c r="I9" s="305" t="str">
        <f>IF(S_Dat!T4=0,"—",S_Dat!T4)</f>
        <v>—</v>
      </c>
      <c r="J9" s="307" t="s">
        <v>165</v>
      </c>
      <c r="K9" s="307"/>
      <c r="L9" s="211"/>
      <c r="M9" s="211"/>
      <c r="O9" s="211"/>
    </row>
    <row r="10" spans="1:15" ht="15" customHeight="1" x14ac:dyDescent="0.25">
      <c r="A10" s="221"/>
      <c r="B10" s="301"/>
      <c r="C10" s="302"/>
      <c r="D10" s="304"/>
      <c r="E10" s="304"/>
      <c r="F10" s="304"/>
      <c r="G10" s="304"/>
      <c r="H10" s="304"/>
      <c r="I10" s="306"/>
      <c r="J10" s="307"/>
      <c r="K10" s="307"/>
      <c r="L10" s="211"/>
      <c r="M10" s="222"/>
      <c r="O10" s="211"/>
    </row>
    <row r="11" spans="1:15" ht="3.95" customHeight="1" x14ac:dyDescent="0.25">
      <c r="A11" s="221"/>
      <c r="B11" s="308" t="s">
        <v>166</v>
      </c>
      <c r="C11" s="309"/>
      <c r="D11" s="312" t="str">
        <f>IF(S_Dat!O8=0,"—",S_Dat!O8)</f>
        <v>—</v>
      </c>
      <c r="E11" s="312" t="str">
        <f>IF(S_Dat!P8=0,"—",S_Dat!P8)</f>
        <v>—</v>
      </c>
      <c r="F11" s="312" t="str">
        <f>IF(S_Dat!Q8=0,"—",S_Dat!Q8)</f>
        <v>—</v>
      </c>
      <c r="G11" s="312" t="str">
        <f>IF(S_Dat!R8=0,"—",S_Dat!R8)</f>
        <v>—</v>
      </c>
      <c r="H11" s="312" t="str">
        <f>IF(S_Dat!S8=0,"—",S_Dat!S8)</f>
        <v>—</v>
      </c>
      <c r="I11" s="314" t="str">
        <f>IF(S_Dat!T8=0,"—",S_Dat!T8)</f>
        <v>—</v>
      </c>
      <c r="J11" s="307"/>
      <c r="K11" s="307"/>
      <c r="L11" s="211"/>
      <c r="M11" s="222"/>
      <c r="O11" s="211"/>
    </row>
    <row r="12" spans="1:15" ht="15" customHeight="1" x14ac:dyDescent="0.25">
      <c r="A12" s="221"/>
      <c r="B12" s="310"/>
      <c r="C12" s="311"/>
      <c r="D12" s="313"/>
      <c r="E12" s="313"/>
      <c r="F12" s="313"/>
      <c r="G12" s="313"/>
      <c r="H12" s="313"/>
      <c r="I12" s="315"/>
      <c r="J12" s="307"/>
      <c r="K12" s="307"/>
      <c r="L12" s="211"/>
      <c r="M12" s="222"/>
      <c r="O12" s="211"/>
    </row>
    <row r="13" spans="1:15" ht="5.25" customHeight="1" x14ac:dyDescent="0.25">
      <c r="A13" s="221"/>
      <c r="B13" s="223"/>
      <c r="C13" s="224"/>
      <c r="D13" s="224"/>
      <c r="E13" s="224"/>
      <c r="F13" s="224"/>
      <c r="G13" s="224"/>
      <c r="H13" s="224"/>
      <c r="I13" s="225"/>
      <c r="J13" s="225"/>
      <c r="K13" s="225"/>
      <c r="L13" s="223"/>
      <c r="M13" s="226"/>
      <c r="O13" s="211"/>
    </row>
    <row r="14" spans="1:15" ht="21" customHeight="1" x14ac:dyDescent="0.25">
      <c r="A14" s="221"/>
      <c r="B14" s="223"/>
      <c r="C14" s="224"/>
      <c r="D14" s="224"/>
      <c r="E14" s="224"/>
      <c r="F14" s="224"/>
      <c r="G14" s="224"/>
      <c r="H14" s="224"/>
      <c r="I14" s="225"/>
      <c r="J14" s="225"/>
      <c r="K14" s="225"/>
      <c r="L14" s="223"/>
      <c r="M14" s="226"/>
      <c r="O14" s="211"/>
    </row>
    <row r="15" spans="1:15" ht="15" customHeight="1" x14ac:dyDescent="0.25">
      <c r="A15" s="214" t="s">
        <v>167</v>
      </c>
      <c r="B15" s="215"/>
      <c r="C15" s="216"/>
      <c r="D15" s="216"/>
      <c r="E15" s="216"/>
      <c r="F15" s="216"/>
      <c r="G15" s="216"/>
      <c r="H15" s="216"/>
      <c r="I15" s="211"/>
      <c r="J15" s="211"/>
      <c r="K15" s="300" t="e">
        <f>"Durchschnitt: "&amp;IF(S_Dat!V5=0,"",TEXT(S_Dat!V5,"0,00"))</f>
        <v>#VALUE!</v>
      </c>
      <c r="L15" s="300"/>
      <c r="M15" s="300"/>
      <c r="O15" s="211"/>
    </row>
    <row r="16" spans="1:15" ht="12.75" customHeight="1" x14ac:dyDescent="0.25">
      <c r="A16" s="227"/>
      <c r="B16" s="301" t="s">
        <v>11</v>
      </c>
      <c r="C16" s="302"/>
      <c r="D16" s="218">
        <v>1</v>
      </c>
      <c r="E16" s="218">
        <v>2</v>
      </c>
      <c r="F16" s="218">
        <v>3</v>
      </c>
      <c r="G16" s="218">
        <v>4</v>
      </c>
      <c r="H16" s="218">
        <v>5</v>
      </c>
      <c r="I16" s="219">
        <v>6</v>
      </c>
      <c r="J16" s="211"/>
      <c r="K16" s="300"/>
      <c r="L16" s="300"/>
      <c r="M16" s="300"/>
      <c r="O16" s="211"/>
    </row>
    <row r="17" spans="1:15" ht="5.25" customHeight="1" x14ac:dyDescent="0.25">
      <c r="A17" s="228"/>
      <c r="B17" s="316" t="s">
        <v>164</v>
      </c>
      <c r="C17" s="317"/>
      <c r="D17" s="303" t="str">
        <f>IF(S_Dat!O5=0,"—",S_Dat!O5)</f>
        <v>—</v>
      </c>
      <c r="E17" s="303" t="str">
        <f>IF(S_Dat!P5=0,"—",S_Dat!P5)</f>
        <v>—</v>
      </c>
      <c r="F17" s="303" t="str">
        <f>IF(S_Dat!Q5=0,"—",S_Dat!Q5)</f>
        <v>—</v>
      </c>
      <c r="G17" s="303" t="str">
        <f>IF(S_Dat!R5=0,"—",S_Dat!R5)</f>
        <v>—</v>
      </c>
      <c r="H17" s="303" t="str">
        <f>IF(S_Dat!S5=0,"—",S_Dat!S5)</f>
        <v>—</v>
      </c>
      <c r="I17" s="305" t="str">
        <f>IF(S_Dat!T5=0,"—",S_Dat!T5)</f>
        <v>—</v>
      </c>
      <c r="J17" s="318" t="s">
        <v>165</v>
      </c>
      <c r="K17" s="318"/>
      <c r="L17" s="215"/>
      <c r="M17" s="229"/>
      <c r="O17" s="211"/>
    </row>
    <row r="18" spans="1:15" ht="12.75" customHeight="1" x14ac:dyDescent="0.25">
      <c r="A18" s="221"/>
      <c r="B18" s="301"/>
      <c r="C18" s="302"/>
      <c r="D18" s="304"/>
      <c r="E18" s="304"/>
      <c r="F18" s="304"/>
      <c r="G18" s="304"/>
      <c r="H18" s="304"/>
      <c r="I18" s="306"/>
      <c r="J18" s="318"/>
      <c r="K18" s="318"/>
      <c r="L18" s="215"/>
      <c r="M18" s="230"/>
      <c r="O18" s="211"/>
    </row>
    <row r="19" spans="1:15" ht="5.25" customHeight="1" x14ac:dyDescent="0.25">
      <c r="A19" s="221"/>
      <c r="B19" s="308" t="s">
        <v>166</v>
      </c>
      <c r="C19" s="309"/>
      <c r="D19" s="319" t="str">
        <f>IF(S_Dat!O9=0,"—",S_Dat!O9)</f>
        <v>—</v>
      </c>
      <c r="E19" s="319" t="str">
        <f>IF(S_Dat!P9=0,"—",S_Dat!P9)</f>
        <v>—</v>
      </c>
      <c r="F19" s="319" t="str">
        <f>IF(S_Dat!Q9=0,"—",S_Dat!Q9)</f>
        <v>—</v>
      </c>
      <c r="G19" s="319" t="str">
        <f>IF(S_Dat!R9=0,"—",S_Dat!R9)</f>
        <v>—</v>
      </c>
      <c r="H19" s="319" t="str">
        <f>IF(S_Dat!S9=0,"—",S_Dat!S9)</f>
        <v>—</v>
      </c>
      <c r="I19" s="322" t="str">
        <f>IF(S_Dat!T9=0,"—",S_Dat!T9)</f>
        <v>—</v>
      </c>
      <c r="J19" s="318"/>
      <c r="K19" s="318"/>
      <c r="L19" s="215"/>
      <c r="M19" s="231"/>
      <c r="O19" s="211"/>
    </row>
    <row r="20" spans="1:15" ht="12.75" customHeight="1" x14ac:dyDescent="0.25">
      <c r="A20" s="221"/>
      <c r="B20" s="310"/>
      <c r="C20" s="311"/>
      <c r="D20" s="320"/>
      <c r="E20" s="320"/>
      <c r="F20" s="320"/>
      <c r="G20" s="320"/>
      <c r="H20" s="320"/>
      <c r="I20" s="323"/>
      <c r="J20" s="318"/>
      <c r="K20" s="318"/>
      <c r="L20" s="215"/>
      <c r="M20" s="231"/>
      <c r="O20" s="211"/>
    </row>
    <row r="21" spans="1:15" ht="27.75" customHeight="1" x14ac:dyDescent="0.25">
      <c r="A21" s="221"/>
      <c r="B21" s="232"/>
      <c r="C21" s="232"/>
      <c r="D21" s="233"/>
      <c r="E21" s="233"/>
      <c r="F21" s="233"/>
      <c r="G21" s="233"/>
      <c r="H21" s="233"/>
      <c r="I21" s="233"/>
      <c r="J21" s="264"/>
      <c r="K21" s="264"/>
      <c r="L21" s="215"/>
      <c r="M21" s="231"/>
      <c r="O21" s="211"/>
    </row>
    <row r="22" spans="1:15" x14ac:dyDescent="0.25">
      <c r="B22" s="299" t="s">
        <v>168</v>
      </c>
      <c r="C22" s="299"/>
      <c r="D22" s="299"/>
      <c r="E22" s="299"/>
      <c r="F22" s="299"/>
      <c r="G22" s="299"/>
      <c r="H22" s="299"/>
      <c r="I22" s="299"/>
      <c r="J22" s="299"/>
      <c r="K22" s="299"/>
      <c r="L22" s="299"/>
      <c r="M22" s="299"/>
    </row>
    <row r="23" spans="1:15" x14ac:dyDescent="0.25">
      <c r="B23" s="235" t="s">
        <v>20</v>
      </c>
      <c r="C23" s="236"/>
      <c r="D23" s="236"/>
      <c r="E23" s="236"/>
      <c r="F23" s="236"/>
      <c r="G23" s="236"/>
      <c r="H23" s="236"/>
      <c r="I23" s="235" t="s">
        <v>16</v>
      </c>
      <c r="J23" s="236"/>
      <c r="K23" s="236"/>
      <c r="M23" s="236"/>
    </row>
    <row r="24" spans="1:15" ht="5.25" customHeight="1" x14ac:dyDescent="0.25"/>
    <row r="25" spans="1:15" x14ac:dyDescent="0.25">
      <c r="B25" s="258"/>
      <c r="C25" t="s">
        <v>83</v>
      </c>
      <c r="I25" s="237"/>
      <c r="J25" t="s">
        <v>169</v>
      </c>
    </row>
    <row r="26" spans="1:15" ht="5.25" customHeight="1" x14ac:dyDescent="0.25">
      <c r="B26" s="238"/>
      <c r="C26" s="239"/>
      <c r="I26" s="239"/>
      <c r="J26" s="239"/>
    </row>
    <row r="27" spans="1:15" x14ac:dyDescent="0.25">
      <c r="B27" s="259"/>
      <c r="C27" t="s">
        <v>192</v>
      </c>
      <c r="I27" s="240"/>
      <c r="J27" t="s">
        <v>170</v>
      </c>
    </row>
    <row r="28" spans="1:15" ht="5.25" customHeight="1" x14ac:dyDescent="0.25">
      <c r="I28" s="239"/>
      <c r="J28" s="239"/>
    </row>
    <row r="29" spans="1:15" x14ac:dyDescent="0.25">
      <c r="B29" s="260"/>
      <c r="C29" t="s">
        <v>124</v>
      </c>
      <c r="I29" s="241"/>
      <c r="J29" t="s">
        <v>171</v>
      </c>
    </row>
    <row r="30" spans="1:15" ht="33.75" customHeight="1" x14ac:dyDescent="0.25"/>
    <row r="31" spans="1:15" ht="15" customHeight="1" x14ac:dyDescent="0.25">
      <c r="B31" s="321" t="s">
        <v>190</v>
      </c>
      <c r="C31" s="321"/>
      <c r="D31" s="321"/>
      <c r="E31" s="321"/>
      <c r="F31" s="321"/>
      <c r="G31" s="321"/>
      <c r="H31" s="321"/>
      <c r="I31" s="321"/>
      <c r="J31" s="321"/>
      <c r="K31" s="321"/>
      <c r="L31" s="321"/>
      <c r="M31" s="321"/>
    </row>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spans="2:13" ht="15" customHeight="1" x14ac:dyDescent="0.25"/>
    <row r="50" spans="2:13" ht="15" customHeight="1" x14ac:dyDescent="0.25"/>
    <row r="51" spans="2:13" ht="15" customHeight="1" x14ac:dyDescent="0.25"/>
    <row r="52" spans="2:13" ht="15" customHeight="1" x14ac:dyDescent="0.25"/>
    <row r="53" spans="2:13" ht="15" customHeight="1" x14ac:dyDescent="0.25"/>
    <row r="54" spans="2:13" ht="15" customHeight="1" x14ac:dyDescent="0.25"/>
    <row r="55" spans="2:13" ht="15" customHeight="1" x14ac:dyDescent="0.25"/>
    <row r="56" spans="2:13" x14ac:dyDescent="0.25">
      <c r="B56" s="321" t="s">
        <v>179</v>
      </c>
      <c r="C56" s="321"/>
      <c r="D56" s="321"/>
      <c r="E56" s="321"/>
      <c r="F56" s="321"/>
      <c r="G56" s="321"/>
      <c r="H56" s="321"/>
      <c r="I56" s="321"/>
      <c r="J56" s="321"/>
      <c r="K56" s="321"/>
      <c r="L56" s="321"/>
      <c r="M56" s="321"/>
    </row>
    <row r="57" spans="2:13" ht="9" customHeight="1" x14ac:dyDescent="0.25"/>
    <row r="58" spans="2:13" ht="15" customHeight="1" x14ac:dyDescent="0.25"/>
    <row r="73" spans="14:14" x14ac:dyDescent="0.25">
      <c r="N73" s="242"/>
    </row>
    <row r="74" spans="14:14" x14ac:dyDescent="0.25">
      <c r="N74" s="242"/>
    </row>
  </sheetData>
  <sheetProtection sheet="1" objects="1" scenarios="1" selectLockedCells="1" selectUnlockedCells="1"/>
  <mergeCells count="40">
    <mergeCell ref="B22:M22"/>
    <mergeCell ref="B31:M31"/>
    <mergeCell ref="B56:M56"/>
    <mergeCell ref="B19:C20"/>
    <mergeCell ref="D19:D20"/>
    <mergeCell ref="E19:E20"/>
    <mergeCell ref="F19:F20"/>
    <mergeCell ref="G19:G20"/>
    <mergeCell ref="H19:H20"/>
    <mergeCell ref="K15:M16"/>
    <mergeCell ref="B16:C16"/>
    <mergeCell ref="B17:C18"/>
    <mergeCell ref="D17:D18"/>
    <mergeCell ref="E17:E18"/>
    <mergeCell ref="F17:F18"/>
    <mergeCell ref="G17:G18"/>
    <mergeCell ref="H17:H18"/>
    <mergeCell ref="I17:I18"/>
    <mergeCell ref="J17:K20"/>
    <mergeCell ref="I19:I20"/>
    <mergeCell ref="H9:H10"/>
    <mergeCell ref="I9:I10"/>
    <mergeCell ref="J9:K12"/>
    <mergeCell ref="B11:C12"/>
    <mergeCell ref="D11:D12"/>
    <mergeCell ref="E11:E12"/>
    <mergeCell ref="F11:F12"/>
    <mergeCell ref="G11:G12"/>
    <mergeCell ref="H11:H12"/>
    <mergeCell ref="I11:I12"/>
    <mergeCell ref="B9:C10"/>
    <mergeCell ref="D9:D10"/>
    <mergeCell ref="E9:E10"/>
    <mergeCell ref="F9:F10"/>
    <mergeCell ref="G9:G10"/>
    <mergeCell ref="A1:N1"/>
    <mergeCell ref="A2:N2"/>
    <mergeCell ref="B5:M5"/>
    <mergeCell ref="K7:M8"/>
    <mergeCell ref="B8:C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10" sqref="G10"/>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4" r:id="rId4">
          <objectPr defaultSize="0" r:id="rId5">
            <anchor moveWithCells="1">
              <from>
                <xdr:col>1</xdr:col>
                <xdr:colOff>0</xdr:colOff>
                <xdr:row>0</xdr:row>
                <xdr:rowOff>0</xdr:rowOff>
              </from>
              <to>
                <xdr:col>8</xdr:col>
                <xdr:colOff>781050</xdr:colOff>
                <xdr:row>48</xdr:row>
                <xdr:rowOff>0</xdr:rowOff>
              </to>
            </anchor>
          </objectPr>
        </oleObject>
      </mc:Choice>
      <mc:Fallback>
        <oleObject progId="Dokument" shapeId="8194"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zoomScaleNormal="100" workbookViewId="0">
      <selection activeCell="N33" sqref="N33"/>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243"/>
      <c r="E1" s="244"/>
      <c r="F1" s="244"/>
      <c r="G1" s="245"/>
    </row>
    <row r="2" spans="1:24" x14ac:dyDescent="0.25">
      <c r="D2" s="246"/>
      <c r="E2" s="118" t="s">
        <v>54</v>
      </c>
      <c r="F2" s="118"/>
      <c r="G2" s="247"/>
      <c r="J2" s="248" t="s">
        <v>172</v>
      </c>
      <c r="K2" s="248"/>
      <c r="V2" s="249" t="s">
        <v>173</v>
      </c>
      <c r="W2" s="249"/>
    </row>
    <row r="3" spans="1:24" x14ac:dyDescent="0.25">
      <c r="D3" s="246"/>
      <c r="E3" s="118"/>
      <c r="F3" s="118"/>
      <c r="G3" s="247"/>
      <c r="K3" s="250" t="s">
        <v>164</v>
      </c>
      <c r="M3" s="211"/>
      <c r="O3" s="251">
        <v>1</v>
      </c>
      <c r="P3" s="251">
        <v>2</v>
      </c>
      <c r="Q3" s="251">
        <v>3</v>
      </c>
      <c r="R3" s="251">
        <v>4</v>
      </c>
      <c r="S3" s="251">
        <v>5</v>
      </c>
      <c r="T3" s="251">
        <v>6</v>
      </c>
      <c r="U3" s="252" t="s">
        <v>174</v>
      </c>
      <c r="V3" s="363" t="str">
        <f>IF(U5=0,"",(O3*O$5+P3*P$5+Q3*Q$5+R3*R$5+S3*S$5+T3*T$5)/U5)</f>
        <v/>
      </c>
      <c r="W3" s="363"/>
    </row>
    <row r="4" spans="1:24" x14ac:dyDescent="0.25">
      <c r="D4" s="246"/>
      <c r="E4" s="118" t="s">
        <v>55</v>
      </c>
      <c r="F4" s="118" t="s">
        <v>11</v>
      </c>
      <c r="G4" s="247"/>
      <c r="K4" s="253"/>
      <c r="M4" s="211"/>
      <c r="N4" s="253" t="s">
        <v>175</v>
      </c>
      <c r="O4" s="251">
        <f>IF(Datensammler!E10="",0,Datensammler!E10)</f>
        <v>0</v>
      </c>
      <c r="P4" s="251">
        <f>IF(Datensammler!E11="",0,Datensammler!E11)</f>
        <v>0</v>
      </c>
      <c r="Q4" s="251">
        <f>IF(Datensammler!E12="",0,Datensammler!E12)</f>
        <v>0</v>
      </c>
      <c r="R4" s="251">
        <f>IF(Datensammler!E13="",0,Datensammler!E13)</f>
        <v>0</v>
      </c>
      <c r="S4" s="251">
        <f>IF(Datensammler!E14="",0,Datensammler!E14)</f>
        <v>0</v>
      </c>
      <c r="T4" s="251">
        <f>IF(Datensammler!E15="",0,Datensammler!E15)</f>
        <v>0</v>
      </c>
      <c r="U4" s="251">
        <f>B19</f>
        <v>0</v>
      </c>
      <c r="V4" s="364" t="str">
        <f>IF(U4=0,"",(O4*$O$3+P4*$P$3+Q4*$Q$3+R4*$R$3+S4*$S$3+T4*$T$3)/U4)</f>
        <v/>
      </c>
      <c r="W4" s="365"/>
    </row>
    <row r="5" spans="1:24" x14ac:dyDescent="0.25">
      <c r="D5" s="246"/>
      <c r="E5" s="118">
        <v>0</v>
      </c>
      <c r="F5" s="118">
        <v>6</v>
      </c>
      <c r="G5" s="247"/>
      <c r="K5" s="253"/>
      <c r="M5" s="211"/>
      <c r="N5" s="253" t="s">
        <v>176</v>
      </c>
      <c r="O5" s="251">
        <f>IF(Datensammler!E19="",0,Datensammler!E19)</f>
        <v>0</v>
      </c>
      <c r="P5" s="251">
        <f>IF(Datensammler!E20="",0,Datensammler!E20)</f>
        <v>0</v>
      </c>
      <c r="Q5" s="251">
        <f>IF(Datensammler!E21="",0,Datensammler!E21)</f>
        <v>0</v>
      </c>
      <c r="R5" s="251">
        <f>IF(Datensammler!E22="",0,Datensammler!E22)</f>
        <v>0</v>
      </c>
      <c r="S5" s="251">
        <f>IF(Datensammler!E23="",0,Datensammler!E23)</f>
        <v>0</v>
      </c>
      <c r="T5" s="251">
        <f>IF(Datensammler!E24="",0,Datensammler!E24)</f>
        <v>0</v>
      </c>
      <c r="U5" s="251">
        <f>B19</f>
        <v>0</v>
      </c>
      <c r="V5" s="364" t="str">
        <f>IF(U5=0,"",(O5*$O$3+P5*$P$3+Q5*$Q$3+R5*$R$3+S5*$S$3+T5*$T$3)/U5)</f>
        <v/>
      </c>
      <c r="W5" s="365"/>
    </row>
    <row r="6" spans="1:24" x14ac:dyDescent="0.25">
      <c r="D6" s="246"/>
      <c r="E6" s="118">
        <v>6</v>
      </c>
      <c r="F6" s="118">
        <v>5</v>
      </c>
      <c r="G6" s="247"/>
      <c r="K6" s="253"/>
      <c r="M6" s="211"/>
    </row>
    <row r="7" spans="1:24" x14ac:dyDescent="0.25">
      <c r="D7" s="246"/>
      <c r="E7" s="118">
        <v>11</v>
      </c>
      <c r="F7" s="118">
        <v>4</v>
      </c>
      <c r="G7" s="247"/>
      <c r="K7" s="250" t="s">
        <v>166</v>
      </c>
      <c r="M7" s="211"/>
      <c r="O7" s="251">
        <v>1</v>
      </c>
      <c r="P7" s="251">
        <v>2</v>
      </c>
      <c r="Q7" s="251">
        <v>3</v>
      </c>
      <c r="R7" s="251">
        <v>4</v>
      </c>
      <c r="S7" s="251">
        <v>5</v>
      </c>
      <c r="T7" s="251">
        <v>6</v>
      </c>
    </row>
    <row r="8" spans="1:24" x14ac:dyDescent="0.25">
      <c r="D8" s="246"/>
      <c r="E8" s="118">
        <v>16</v>
      </c>
      <c r="F8" s="118">
        <v>3</v>
      </c>
      <c r="G8" s="247"/>
      <c r="N8" s="253" t="s">
        <v>175</v>
      </c>
      <c r="O8" s="254" t="str">
        <f>IF(O4=0,"—",O4/$U4)</f>
        <v>—</v>
      </c>
      <c r="P8" s="254" t="str">
        <f t="shared" ref="P8:T9" si="0">IF(P4=0,"—",P4/$U4)</f>
        <v>—</v>
      </c>
      <c r="Q8" s="254" t="str">
        <f t="shared" si="0"/>
        <v>—</v>
      </c>
      <c r="R8" s="254" t="str">
        <f t="shared" si="0"/>
        <v>—</v>
      </c>
      <c r="S8" s="254" t="str">
        <f t="shared" si="0"/>
        <v>—</v>
      </c>
      <c r="T8" s="254" t="str">
        <f t="shared" si="0"/>
        <v>—</v>
      </c>
    </row>
    <row r="9" spans="1:24" x14ac:dyDescent="0.25">
      <c r="D9" s="246"/>
      <c r="E9" s="118">
        <v>20</v>
      </c>
      <c r="F9" s="118">
        <v>2</v>
      </c>
      <c r="G9" s="247"/>
      <c r="N9" s="253" t="s">
        <v>176</v>
      </c>
      <c r="O9" s="254" t="str">
        <f>IF(O5=0,"—",O5/$U5)</f>
        <v>—</v>
      </c>
      <c r="P9" s="254" t="str">
        <f t="shared" si="0"/>
        <v>—</v>
      </c>
      <c r="Q9" s="254" t="str">
        <f t="shared" si="0"/>
        <v>—</v>
      </c>
      <c r="R9" s="254" t="str">
        <f t="shared" si="0"/>
        <v>—</v>
      </c>
      <c r="S9" s="254" t="str">
        <f t="shared" si="0"/>
        <v>—</v>
      </c>
      <c r="T9" s="254" t="str">
        <f t="shared" si="0"/>
        <v>—</v>
      </c>
    </row>
    <row r="10" spans="1:24" x14ac:dyDescent="0.25">
      <c r="D10" s="246"/>
      <c r="E10" s="118">
        <v>25</v>
      </c>
      <c r="F10" s="118">
        <v>1</v>
      </c>
      <c r="G10" s="247"/>
    </row>
    <row r="11" spans="1:24" ht="15.75" thickBot="1" x14ac:dyDescent="0.3">
      <c r="D11" s="255"/>
      <c r="E11" s="256"/>
      <c r="F11" s="256"/>
      <c r="G11" s="257"/>
    </row>
    <row r="12" spans="1:24" ht="32.25" thickTop="1" x14ac:dyDescent="0.5">
      <c r="J12" s="265" t="str">
        <f>"Klasse "&amp;Klasse!E2</f>
        <v xml:space="preserve">Klasse </v>
      </c>
    </row>
    <row r="13" spans="1:24" s="115" customFormat="1" ht="12.75" x14ac:dyDescent="0.2">
      <c r="B13" s="114" t="s">
        <v>61</v>
      </c>
      <c r="D13" s="118"/>
      <c r="E13" s="118"/>
      <c r="F13" s="118"/>
      <c r="G13" s="118"/>
    </row>
    <row r="14" spans="1:24" s="115" customFormat="1" ht="12.75" x14ac:dyDescent="0.2">
      <c r="A14" s="115">
        <v>1</v>
      </c>
      <c r="C14" s="193" t="s">
        <v>126</v>
      </c>
      <c r="D14" s="193" t="s">
        <v>127</v>
      </c>
      <c r="E14" s="193" t="s">
        <v>128</v>
      </c>
      <c r="F14" s="193" t="s">
        <v>129</v>
      </c>
      <c r="G14" s="193" t="s">
        <v>130</v>
      </c>
      <c r="H14" s="193" t="s">
        <v>131</v>
      </c>
      <c r="I14" s="193" t="s">
        <v>132</v>
      </c>
      <c r="J14" s="193" t="s">
        <v>133</v>
      </c>
      <c r="K14" s="193" t="s">
        <v>134</v>
      </c>
      <c r="L14" s="193" t="s">
        <v>70</v>
      </c>
      <c r="M14" s="193" t="s">
        <v>71</v>
      </c>
      <c r="N14" s="193" t="s">
        <v>72</v>
      </c>
      <c r="O14" s="193" t="s">
        <v>73</v>
      </c>
      <c r="P14" s="193" t="s">
        <v>74</v>
      </c>
      <c r="Q14" s="193" t="s">
        <v>75</v>
      </c>
      <c r="R14" s="193" t="s">
        <v>76</v>
      </c>
      <c r="S14" s="193" t="s">
        <v>77</v>
      </c>
      <c r="T14" s="193" t="s">
        <v>78</v>
      </c>
      <c r="U14" s="193" t="s">
        <v>79</v>
      </c>
      <c r="V14" s="193" t="s">
        <v>80</v>
      </c>
      <c r="W14" s="193" t="s">
        <v>81</v>
      </c>
      <c r="X14" s="193" t="s">
        <v>82</v>
      </c>
    </row>
    <row r="15" spans="1:24" s="115" customFormat="1" ht="12.75" x14ac:dyDescent="0.2">
      <c r="A15" s="115">
        <v>2</v>
      </c>
      <c r="C15" s="294" t="s">
        <v>83</v>
      </c>
      <c r="D15" s="295"/>
      <c r="E15" s="295"/>
      <c r="F15" s="295"/>
      <c r="G15" s="295"/>
      <c r="H15" s="295"/>
      <c r="I15" s="295"/>
      <c r="J15" s="287" t="s">
        <v>192</v>
      </c>
      <c r="K15" s="288"/>
      <c r="L15" s="288"/>
      <c r="M15" s="288"/>
      <c r="N15" s="288"/>
      <c r="O15" s="288"/>
      <c r="P15" s="289" t="s">
        <v>124</v>
      </c>
      <c r="Q15" s="290"/>
      <c r="R15" s="290"/>
      <c r="S15" s="290"/>
      <c r="T15" s="290"/>
      <c r="U15" s="290"/>
      <c r="V15" s="290"/>
      <c r="W15" s="290"/>
      <c r="X15" s="291"/>
    </row>
    <row r="16" spans="1:24" s="115" customFormat="1" ht="12.75" x14ac:dyDescent="0.2">
      <c r="A16" s="115">
        <v>3</v>
      </c>
      <c r="B16" s="110" t="s">
        <v>2</v>
      </c>
      <c r="C16" s="83" t="s">
        <v>3</v>
      </c>
      <c r="D16" s="83" t="s">
        <v>4</v>
      </c>
      <c r="E16" s="84" t="s">
        <v>3</v>
      </c>
      <c r="F16" s="85" t="s">
        <v>4</v>
      </c>
      <c r="G16" s="83" t="s">
        <v>4</v>
      </c>
      <c r="H16" s="83" t="s">
        <v>4</v>
      </c>
      <c r="I16" s="83" t="s">
        <v>5</v>
      </c>
      <c r="J16" s="83" t="s">
        <v>4</v>
      </c>
      <c r="K16" s="83" t="s">
        <v>4</v>
      </c>
      <c r="L16" s="86" t="s">
        <v>4</v>
      </c>
      <c r="M16" s="86" t="s">
        <v>4</v>
      </c>
      <c r="N16" s="86" t="s">
        <v>5</v>
      </c>
      <c r="O16" s="85" t="s">
        <v>5</v>
      </c>
      <c r="P16" s="83" t="s">
        <v>4</v>
      </c>
      <c r="Q16" s="84" t="s">
        <v>5</v>
      </c>
      <c r="R16" s="86" t="s">
        <v>5</v>
      </c>
      <c r="S16" s="86" t="s">
        <v>3</v>
      </c>
      <c r="T16" s="85" t="s">
        <v>3</v>
      </c>
      <c r="U16" s="83" t="s">
        <v>3</v>
      </c>
      <c r="V16" s="84" t="s">
        <v>4</v>
      </c>
      <c r="W16" s="85" t="s">
        <v>4</v>
      </c>
      <c r="X16" s="83" t="s">
        <v>4</v>
      </c>
    </row>
    <row r="17" spans="1:27" s="115" customFormat="1" ht="12.75" x14ac:dyDescent="0.2">
      <c r="A17" s="115">
        <v>4</v>
      </c>
      <c r="B17" s="110"/>
      <c r="C17" s="360" t="s">
        <v>136</v>
      </c>
      <c r="D17" s="361"/>
      <c r="E17" s="361"/>
      <c r="F17" s="361"/>
      <c r="G17" s="361"/>
      <c r="H17" s="361"/>
      <c r="I17" s="362"/>
      <c r="J17" s="360" t="s">
        <v>135</v>
      </c>
      <c r="K17" s="361"/>
      <c r="L17" s="361"/>
      <c r="M17" s="361"/>
      <c r="N17" s="361"/>
      <c r="O17" s="362"/>
      <c r="P17" s="360" t="s">
        <v>135</v>
      </c>
      <c r="Q17" s="361"/>
      <c r="R17" s="361"/>
      <c r="S17" s="361"/>
      <c r="T17" s="361"/>
      <c r="U17" s="361"/>
      <c r="V17" s="361"/>
      <c r="W17" s="361"/>
      <c r="X17" s="362"/>
    </row>
    <row r="18" spans="1:27" s="120" customFormat="1" ht="12.75" x14ac:dyDescent="0.2">
      <c r="A18" s="115">
        <v>5</v>
      </c>
      <c r="B18" s="103" t="s">
        <v>1</v>
      </c>
      <c r="C18" s="31">
        <v>1</v>
      </c>
      <c r="D18" s="31">
        <v>2</v>
      </c>
      <c r="E18" s="39">
        <v>3</v>
      </c>
      <c r="F18" s="41">
        <v>4</v>
      </c>
      <c r="G18" s="31">
        <v>5</v>
      </c>
      <c r="H18" s="31">
        <v>6</v>
      </c>
      <c r="I18" s="31">
        <v>7</v>
      </c>
      <c r="J18" s="31">
        <v>1</v>
      </c>
      <c r="K18" s="31">
        <v>2</v>
      </c>
      <c r="L18" s="40">
        <v>3</v>
      </c>
      <c r="M18" s="40">
        <v>4</v>
      </c>
      <c r="N18" s="40">
        <v>5</v>
      </c>
      <c r="O18" s="41">
        <v>5</v>
      </c>
      <c r="P18" s="31">
        <v>6</v>
      </c>
      <c r="Q18" s="39" t="s">
        <v>122</v>
      </c>
      <c r="R18" s="40" t="s">
        <v>123</v>
      </c>
      <c r="S18" s="40">
        <v>8</v>
      </c>
      <c r="T18" s="41">
        <v>8</v>
      </c>
      <c r="U18" s="31">
        <v>8</v>
      </c>
      <c r="V18" s="39">
        <v>9</v>
      </c>
      <c r="W18" s="41">
        <v>9</v>
      </c>
      <c r="X18" s="31">
        <v>9</v>
      </c>
      <c r="Y18" s="119"/>
      <c r="Z18" s="119"/>
      <c r="AA18" s="119"/>
    </row>
    <row r="19" spans="1:27" s="120" customFormat="1" ht="59.25" customHeight="1" x14ac:dyDescent="0.2">
      <c r="A19" s="115">
        <v>6</v>
      </c>
      <c r="B19" s="104">
        <f>Datensammler!E7</f>
        <v>0</v>
      </c>
      <c r="C19" s="198" t="s">
        <v>180</v>
      </c>
      <c r="D19" s="198" t="s">
        <v>115</v>
      </c>
      <c r="E19" s="207" t="s">
        <v>162</v>
      </c>
      <c r="F19" s="201" t="s">
        <v>116</v>
      </c>
      <c r="G19" s="198" t="s">
        <v>117</v>
      </c>
      <c r="H19" s="199" t="s">
        <v>117</v>
      </c>
      <c r="I19" s="198" t="s">
        <v>181</v>
      </c>
      <c r="J19" s="199" t="s">
        <v>118</v>
      </c>
      <c r="K19" s="198" t="s">
        <v>119</v>
      </c>
      <c r="L19" s="261" t="s">
        <v>182</v>
      </c>
      <c r="M19" s="200" t="s">
        <v>120</v>
      </c>
      <c r="N19" s="200" t="s">
        <v>116</v>
      </c>
      <c r="O19" s="201" t="s">
        <v>21</v>
      </c>
      <c r="P19" s="198" t="s">
        <v>183</v>
      </c>
      <c r="Q19" s="202" t="s">
        <v>21</v>
      </c>
      <c r="R19" s="203" t="s">
        <v>21</v>
      </c>
      <c r="S19" s="203" t="s">
        <v>184</v>
      </c>
      <c r="T19" s="204" t="s">
        <v>185</v>
      </c>
      <c r="U19" s="198" t="s">
        <v>186</v>
      </c>
      <c r="V19" s="262" t="s">
        <v>187</v>
      </c>
      <c r="W19" s="205" t="s">
        <v>188</v>
      </c>
      <c r="X19" s="206" t="s">
        <v>189</v>
      </c>
      <c r="Y19" s="119"/>
      <c r="Z19" s="119"/>
      <c r="AA19" s="119"/>
    </row>
    <row r="20" spans="1:27" s="120" customFormat="1" ht="15" customHeight="1" x14ac:dyDescent="0.2">
      <c r="A20" s="115">
        <v>7</v>
      </c>
      <c r="B20" s="103"/>
      <c r="C20" s="31"/>
      <c r="D20" s="31"/>
      <c r="E20" s="39"/>
      <c r="F20" s="41"/>
      <c r="G20" s="31"/>
      <c r="H20" s="31"/>
      <c r="I20" s="31"/>
      <c r="J20" s="31"/>
      <c r="K20" s="31"/>
      <c r="L20" s="40"/>
      <c r="M20" s="40"/>
      <c r="N20" s="40"/>
      <c r="O20" s="41"/>
      <c r="P20" s="31"/>
      <c r="Q20" s="39"/>
      <c r="R20" s="40"/>
      <c r="S20" s="40"/>
      <c r="T20" s="41"/>
      <c r="U20" s="31"/>
      <c r="V20" s="39"/>
      <c r="W20" s="41"/>
      <c r="X20" s="31"/>
      <c r="Y20" s="119"/>
      <c r="Z20" s="119"/>
      <c r="AA20" s="119"/>
    </row>
    <row r="21" spans="1:27" s="120" customFormat="1" ht="15" customHeight="1" x14ac:dyDescent="0.2">
      <c r="A21" s="115">
        <v>8</v>
      </c>
      <c r="B21" s="105" t="s">
        <v>14</v>
      </c>
      <c r="C21" s="106">
        <v>1</v>
      </c>
      <c r="D21" s="106">
        <v>1</v>
      </c>
      <c r="E21" s="106">
        <v>1</v>
      </c>
      <c r="F21" s="106">
        <v>2</v>
      </c>
      <c r="G21" s="106">
        <v>4</v>
      </c>
      <c r="H21" s="106">
        <v>1</v>
      </c>
      <c r="I21" s="106">
        <v>1</v>
      </c>
      <c r="J21" s="106">
        <v>1</v>
      </c>
      <c r="K21" s="106">
        <v>1</v>
      </c>
      <c r="L21" s="106">
        <v>1</v>
      </c>
      <c r="M21" s="106">
        <v>1</v>
      </c>
      <c r="N21" s="106">
        <v>1</v>
      </c>
      <c r="O21" s="106">
        <v>1</v>
      </c>
      <c r="P21" s="106">
        <v>1</v>
      </c>
      <c r="Q21" s="106">
        <v>1</v>
      </c>
      <c r="R21" s="106">
        <v>1</v>
      </c>
      <c r="S21" s="106">
        <v>1</v>
      </c>
      <c r="T21" s="106">
        <v>1</v>
      </c>
      <c r="U21" s="106">
        <v>1</v>
      </c>
      <c r="V21" s="106">
        <v>1</v>
      </c>
      <c r="W21" s="106">
        <v>1</v>
      </c>
      <c r="X21" s="106">
        <v>1</v>
      </c>
      <c r="Y21" s="107"/>
      <c r="Z21" s="107"/>
      <c r="AA21" s="107"/>
    </row>
    <row r="22" spans="1:27" s="120" customFormat="1" ht="12.75" x14ac:dyDescent="0.2">
      <c r="A22" s="115">
        <v>9</v>
      </c>
      <c r="B22" s="108" t="s">
        <v>9</v>
      </c>
      <c r="C22" s="109" t="str">
        <f>Datensammler!E28</f>
        <v/>
      </c>
      <c r="D22" s="109" t="str">
        <f>Datensammler!E29</f>
        <v/>
      </c>
      <c r="E22" s="109" t="str">
        <f>Datensammler!E30</f>
        <v/>
      </c>
      <c r="F22" s="109" t="str">
        <f>Datensammler!E31</f>
        <v/>
      </c>
      <c r="G22" s="109" t="str">
        <f>Datensammler!E32</f>
        <v/>
      </c>
      <c r="H22" s="109" t="str">
        <f>Datensammler!E33</f>
        <v/>
      </c>
      <c r="I22" s="109" t="str">
        <f>Datensammler!E34</f>
        <v/>
      </c>
      <c r="J22" s="109" t="str">
        <f>Datensammler!E36</f>
        <v/>
      </c>
      <c r="K22" s="109" t="str">
        <f>Datensammler!E37</f>
        <v/>
      </c>
      <c r="L22" s="109" t="str">
        <f>Datensammler!E38</f>
        <v/>
      </c>
      <c r="M22" s="109" t="str">
        <f>Datensammler!E39</f>
        <v/>
      </c>
      <c r="N22" s="109" t="str">
        <f>Datensammler!E40</f>
        <v/>
      </c>
      <c r="O22" s="109" t="str">
        <f>Datensammler!E41</f>
        <v/>
      </c>
      <c r="P22" s="109" t="str">
        <f>Datensammler!E42</f>
        <v/>
      </c>
      <c r="Q22" s="109" t="str">
        <f>Datensammler!E43</f>
        <v/>
      </c>
      <c r="R22" s="109" t="str">
        <f>Datensammler!E44</f>
        <v/>
      </c>
      <c r="S22" s="109" t="str">
        <f>Datensammler!E45</f>
        <v/>
      </c>
      <c r="T22" s="109" t="str">
        <f>Datensammler!E46</f>
        <v/>
      </c>
      <c r="U22" s="109" t="str">
        <f>Datensammler!E47</f>
        <v/>
      </c>
      <c r="V22" s="109" t="str">
        <f>Datensammler!E48</f>
        <v/>
      </c>
      <c r="W22" s="109" t="str">
        <f>Datensammler!E49</f>
        <v/>
      </c>
      <c r="X22" s="109" t="str">
        <f>Datensammler!E50</f>
        <v/>
      </c>
      <c r="Y22" s="107"/>
      <c r="Z22" s="107"/>
      <c r="AA22" s="107"/>
    </row>
    <row r="23" spans="1:27" s="120" customFormat="1" ht="12.75" x14ac:dyDescent="0.2">
      <c r="A23" s="115">
        <v>10</v>
      </c>
      <c r="B23" s="110" t="s">
        <v>15</v>
      </c>
      <c r="C23" s="111" t="e">
        <f t="shared" ref="C23:X23" si="1">C22/(C21*$B$19)</f>
        <v>#VALUE!</v>
      </c>
      <c r="D23" s="111" t="e">
        <f t="shared" si="1"/>
        <v>#VALUE!</v>
      </c>
      <c r="E23" s="111" t="e">
        <f t="shared" si="1"/>
        <v>#VALUE!</v>
      </c>
      <c r="F23" s="111" t="e">
        <f t="shared" si="1"/>
        <v>#VALUE!</v>
      </c>
      <c r="G23" s="111" t="e">
        <f t="shared" si="1"/>
        <v>#VALUE!</v>
      </c>
      <c r="H23" s="111" t="e">
        <f t="shared" si="1"/>
        <v>#VALUE!</v>
      </c>
      <c r="I23" s="111" t="e">
        <f t="shared" si="1"/>
        <v>#VALUE!</v>
      </c>
      <c r="J23" s="111" t="e">
        <f t="shared" si="1"/>
        <v>#VALUE!</v>
      </c>
      <c r="K23" s="111" t="e">
        <f t="shared" si="1"/>
        <v>#VALUE!</v>
      </c>
      <c r="L23" s="111" t="e">
        <f t="shared" si="1"/>
        <v>#VALUE!</v>
      </c>
      <c r="M23" s="111" t="e">
        <f t="shared" si="1"/>
        <v>#VALUE!</v>
      </c>
      <c r="N23" s="111" t="e">
        <f t="shared" si="1"/>
        <v>#VALUE!</v>
      </c>
      <c r="O23" s="111" t="e">
        <f t="shared" si="1"/>
        <v>#VALUE!</v>
      </c>
      <c r="P23" s="111" t="e">
        <f t="shared" si="1"/>
        <v>#VALUE!</v>
      </c>
      <c r="Q23" s="111" t="e">
        <f t="shared" si="1"/>
        <v>#VALUE!</v>
      </c>
      <c r="R23" s="111" t="e">
        <f t="shared" si="1"/>
        <v>#VALUE!</v>
      </c>
      <c r="S23" s="111" t="e">
        <f t="shared" si="1"/>
        <v>#VALUE!</v>
      </c>
      <c r="T23" s="111" t="e">
        <f t="shared" si="1"/>
        <v>#VALUE!</v>
      </c>
      <c r="U23" s="111" t="e">
        <f t="shared" si="1"/>
        <v>#VALUE!</v>
      </c>
      <c r="V23" s="111" t="e">
        <f t="shared" si="1"/>
        <v>#VALUE!</v>
      </c>
      <c r="W23" s="111" t="e">
        <f t="shared" si="1"/>
        <v>#VALUE!</v>
      </c>
      <c r="X23" s="111" t="e">
        <f t="shared" si="1"/>
        <v>#VALUE!</v>
      </c>
      <c r="Y23" s="112"/>
      <c r="Z23" s="112"/>
      <c r="AA23" s="112"/>
    </row>
    <row r="24" spans="1:27" s="115" customFormat="1" ht="12.75" x14ac:dyDescent="0.2">
      <c r="B24" s="113"/>
      <c r="C24" s="100"/>
      <c r="D24" s="100"/>
      <c r="E24" s="100"/>
      <c r="F24" s="100"/>
      <c r="G24" s="100"/>
      <c r="H24" s="100"/>
      <c r="I24" s="100"/>
      <c r="J24" s="100"/>
      <c r="K24" s="100"/>
      <c r="L24" s="100"/>
      <c r="M24" s="100"/>
      <c r="N24" s="100"/>
      <c r="O24" s="100"/>
      <c r="P24" s="100"/>
      <c r="Q24" s="100"/>
      <c r="R24" s="100"/>
      <c r="S24" s="100"/>
      <c r="T24" s="100"/>
      <c r="U24" s="100"/>
      <c r="V24" s="100"/>
      <c r="W24" s="100"/>
      <c r="X24" s="100"/>
    </row>
    <row r="25" spans="1:27" s="115" customFormat="1" ht="12.75" x14ac:dyDescent="0.2">
      <c r="B25" s="114"/>
    </row>
    <row r="26" spans="1:27" s="115" customFormat="1" ht="12.75" x14ac:dyDescent="0.2">
      <c r="B26" s="114"/>
    </row>
    <row r="27" spans="1:27" s="115" customFormat="1" ht="12.75" x14ac:dyDescent="0.2"/>
    <row r="28" spans="1:27" s="115" customFormat="1" ht="12.75" x14ac:dyDescent="0.2">
      <c r="B28" s="114" t="s">
        <v>16</v>
      </c>
      <c r="G28" s="122" t="s">
        <v>108</v>
      </c>
      <c r="H28" s="122" t="s">
        <v>109</v>
      </c>
    </row>
    <row r="29" spans="1:27" s="115" customFormat="1" ht="12.75" x14ac:dyDescent="0.2">
      <c r="D29" s="115" t="s">
        <v>17</v>
      </c>
      <c r="E29" s="121" t="e">
        <f>H29/(G29*$B$19)</f>
        <v>#DIV/0!</v>
      </c>
      <c r="F29" s="123" t="s">
        <v>3</v>
      </c>
      <c r="G29" s="122">
        <f>SUMIF($C$16:$X$16,$F29,$C$21:$X$21)</f>
        <v>5</v>
      </c>
      <c r="H29" s="122">
        <f>SUMIF($C$16:$X$16,$F29,$C$22:$X$22)</f>
        <v>0</v>
      </c>
    </row>
    <row r="30" spans="1:27" s="115" customFormat="1" ht="12.75" x14ac:dyDescent="0.2">
      <c r="D30" s="115" t="s">
        <v>18</v>
      </c>
      <c r="E30" s="121" t="e">
        <f>H30/(G30*$B$19)</f>
        <v>#DIV/0!</v>
      </c>
      <c r="F30" s="123" t="s">
        <v>4</v>
      </c>
      <c r="G30" s="122">
        <f t="shared" ref="G30:G31" si="2">SUMIF($C$16:$X$16,$F30,$C$21:$X$21)</f>
        <v>16</v>
      </c>
      <c r="H30" s="122">
        <f t="shared" ref="H30:H31" si="3">SUMIF($C$16:$X$16,$F30,$C$22:$X$22)</f>
        <v>0</v>
      </c>
    </row>
    <row r="31" spans="1:27" s="115" customFormat="1" ht="12.75" x14ac:dyDescent="0.2">
      <c r="D31" s="115" t="s">
        <v>19</v>
      </c>
      <c r="E31" s="121" t="e">
        <f>H31/(G31*$B$19)</f>
        <v>#DIV/0!</v>
      </c>
      <c r="F31" s="123" t="s">
        <v>5</v>
      </c>
      <c r="G31" s="122">
        <f t="shared" si="2"/>
        <v>5</v>
      </c>
      <c r="H31" s="122">
        <f t="shared" si="3"/>
        <v>0</v>
      </c>
    </row>
    <row r="32" spans="1:27" s="115" customFormat="1" ht="12.75" x14ac:dyDescent="0.2">
      <c r="E32" s="121"/>
    </row>
    <row r="33" spans="2:13" s="115" customFormat="1" ht="12.75" x14ac:dyDescent="0.2">
      <c r="B33" s="114" t="s">
        <v>20</v>
      </c>
      <c r="G33" s="122" t="s">
        <v>110</v>
      </c>
      <c r="H33" s="122" t="s">
        <v>109</v>
      </c>
    </row>
    <row r="34" spans="2:13" s="115" customFormat="1" ht="12.75" x14ac:dyDescent="0.2">
      <c r="D34" s="123" t="s">
        <v>83</v>
      </c>
      <c r="E34" s="121" t="e">
        <f>H34/(G34*$B$19)</f>
        <v>#DIV/0!</v>
      </c>
      <c r="G34" s="122">
        <f>SUM(C21:I21)</f>
        <v>11</v>
      </c>
      <c r="H34" s="208">
        <f>SUM(C22:I22)</f>
        <v>0</v>
      </c>
      <c r="M34" s="116"/>
    </row>
    <row r="35" spans="2:13" s="115" customFormat="1" ht="12.75" x14ac:dyDescent="0.2">
      <c r="D35" s="123" t="s">
        <v>192</v>
      </c>
      <c r="E35" s="121" t="e">
        <f>H35/(G35*$B$19)</f>
        <v>#DIV/0!</v>
      </c>
      <c r="G35" s="115">
        <f>SUM(J21:O21)</f>
        <v>6</v>
      </c>
      <c r="H35" s="209">
        <f>SUM(J22:O22)</f>
        <v>0</v>
      </c>
      <c r="M35" s="116"/>
    </row>
    <row r="36" spans="2:13" s="115" customFormat="1" ht="12.75" x14ac:dyDescent="0.2">
      <c r="D36" s="123" t="s">
        <v>124</v>
      </c>
      <c r="E36" s="121" t="e">
        <f>H36/(G36*$B$19)</f>
        <v>#DIV/0!</v>
      </c>
      <c r="G36" s="115">
        <f>SUM(P21:X21)</f>
        <v>9</v>
      </c>
      <c r="H36" s="209">
        <f>SUM(P22:X22)</f>
        <v>0</v>
      </c>
      <c r="M36" s="117"/>
    </row>
  </sheetData>
  <mergeCells count="9">
    <mergeCell ref="C17:I17"/>
    <mergeCell ref="J17:O17"/>
    <mergeCell ref="P17:X17"/>
    <mergeCell ref="V3:W3"/>
    <mergeCell ref="V4:W4"/>
    <mergeCell ref="V5:W5"/>
    <mergeCell ref="C15:I15"/>
    <mergeCell ref="J15:O15"/>
    <mergeCell ref="P15:X15"/>
  </mergeCells>
  <conditionalFormatting sqref="C24:X24">
    <cfRule type="cellIs" dxfId="17" priority="7" operator="equal">
      <formula>"III"</formula>
    </cfRule>
    <cfRule type="cellIs" dxfId="16" priority="8" operator="equal">
      <formula>"II"</formula>
    </cfRule>
    <cfRule type="cellIs" dxfId="15" priority="9" operator="equal">
      <formula>"I"</formula>
    </cfRule>
  </conditionalFormatting>
  <conditionalFormatting sqref="C17 J17 P17">
    <cfRule type="cellIs" dxfId="14" priority="4" operator="equal">
      <formula>"III"</formula>
    </cfRule>
    <cfRule type="cellIs" dxfId="13" priority="5" operator="equal">
      <formula>"II"</formula>
    </cfRule>
    <cfRule type="cellIs" dxfId="12" priority="6" operator="equal">
      <formula>"I"</formula>
    </cfRule>
  </conditionalFormatting>
  <conditionalFormatting sqref="C16:X16">
    <cfRule type="cellIs" dxfId="11" priority="1" operator="equal">
      <formula>"III"</formula>
    </cfRule>
    <cfRule type="cellIs" dxfId="10" priority="2" operator="equal">
      <formula>"II"</formula>
    </cfRule>
    <cfRule type="cellIs" dxfId="9" priority="3" operator="equal">
      <formula>"I"</formula>
    </cfRule>
  </conditionalFormatting>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opLeftCell="A4" zoomScaleNormal="100" workbookViewId="0">
      <selection activeCell="J42" sqref="J42"/>
    </sheetView>
  </sheetViews>
  <sheetFormatPr baseColWidth="10" defaultRowHeight="15" x14ac:dyDescent="0.25"/>
  <cols>
    <col min="1" max="1" width="5.28515625" customWidth="1"/>
    <col min="2" max="2" width="25.5703125" customWidth="1"/>
    <col min="3" max="24" width="6.7109375" customWidth="1"/>
    <col min="25" max="30" width="6.42578125" customWidth="1"/>
  </cols>
  <sheetData>
    <row r="1" spans="1:24" ht="15.75" thickTop="1" x14ac:dyDescent="0.25">
      <c r="D1" s="243"/>
      <c r="E1" s="244"/>
      <c r="F1" s="244"/>
      <c r="G1" s="245"/>
    </row>
    <row r="2" spans="1:24" x14ac:dyDescent="0.25">
      <c r="D2" s="246"/>
      <c r="E2" s="118" t="s">
        <v>54</v>
      </c>
      <c r="F2" s="118"/>
      <c r="G2" s="247"/>
      <c r="J2" s="248" t="s">
        <v>172</v>
      </c>
      <c r="K2" s="248"/>
      <c r="V2" s="249" t="s">
        <v>173</v>
      </c>
      <c r="W2" s="249"/>
    </row>
    <row r="3" spans="1:24" x14ac:dyDescent="0.25">
      <c r="D3" s="246"/>
      <c r="E3" s="118"/>
      <c r="F3" s="118"/>
      <c r="G3" s="247"/>
      <c r="K3" s="250" t="s">
        <v>164</v>
      </c>
      <c r="M3" s="211"/>
      <c r="O3" s="251">
        <v>1</v>
      </c>
      <c r="P3" s="251">
        <v>2</v>
      </c>
      <c r="Q3" s="251">
        <v>3</v>
      </c>
      <c r="R3" s="251">
        <v>4</v>
      </c>
      <c r="S3" s="251">
        <v>5</v>
      </c>
      <c r="T3" s="251">
        <v>6</v>
      </c>
      <c r="U3" s="252" t="s">
        <v>174</v>
      </c>
      <c r="V3" s="363" t="e">
        <f>IF(U5=0,"",(O3*O$5+P3*P$5+Q3*Q$5+R3*R$5+S3*S$5+T3*T$5)/U5)</f>
        <v>#VALUE!</v>
      </c>
      <c r="W3" s="363"/>
    </row>
    <row r="4" spans="1:24" x14ac:dyDescent="0.25">
      <c r="D4" s="246"/>
      <c r="E4" s="118" t="s">
        <v>55</v>
      </c>
      <c r="F4" s="118" t="s">
        <v>11</v>
      </c>
      <c r="G4" s="247"/>
      <c r="K4" s="253"/>
      <c r="M4" s="211"/>
      <c r="N4" s="253" t="s">
        <v>175</v>
      </c>
      <c r="O4" s="251">
        <f>IF(Datensammler!C10="",0,Datensammler!C10)</f>
        <v>0</v>
      </c>
      <c r="P4" s="251">
        <f>IF(Datensammler!C11="",0,Datensammler!C11)</f>
        <v>0</v>
      </c>
      <c r="Q4" s="251">
        <f>IF(Datensammler!C12="",0,Datensammler!C12)</f>
        <v>0</v>
      </c>
      <c r="R4" s="251">
        <f>IF(Datensammler!C13="",0,Datensammler!C13)</f>
        <v>0</v>
      </c>
      <c r="S4" s="251">
        <f>IF(Datensammler!C14="",0,Datensammler!C14)</f>
        <v>0</v>
      </c>
      <c r="T4" s="251">
        <f>IF(Datensammler!C15="",0,Datensammler!C15)</f>
        <v>0</v>
      </c>
      <c r="U4" s="251" t="str">
        <f>B19</f>
        <v/>
      </c>
      <c r="V4" s="364" t="e">
        <f>IF(U4=0,"",(O4*$O$3+P4*$P$3+Q4*$Q$3+R4*$R$3+S4*$S$3+T4*$T$3)/U4)</f>
        <v>#VALUE!</v>
      </c>
      <c r="W4" s="365"/>
    </row>
    <row r="5" spans="1:24" x14ac:dyDescent="0.25">
      <c r="D5" s="246"/>
      <c r="E5" s="118">
        <v>0</v>
      </c>
      <c r="F5" s="118">
        <v>6</v>
      </c>
      <c r="G5" s="247"/>
      <c r="K5" s="253"/>
      <c r="M5" s="211"/>
      <c r="N5" s="253" t="s">
        <v>176</v>
      </c>
      <c r="O5" s="251">
        <f>IF(Datensammler!C19="",0,Datensammler!C19)</f>
        <v>0</v>
      </c>
      <c r="P5" s="251">
        <f>IF(Datensammler!C20="",0,Datensammler!C20)</f>
        <v>0</v>
      </c>
      <c r="Q5" s="251">
        <f>IF(Datensammler!C21="",0,Datensammler!C21)</f>
        <v>0</v>
      </c>
      <c r="R5" s="251">
        <f>IF(Datensammler!C22="",0,Datensammler!C22)</f>
        <v>0</v>
      </c>
      <c r="S5" s="251">
        <f>IF(Datensammler!C23="",0,Datensammler!C23)</f>
        <v>0</v>
      </c>
      <c r="T5" s="251">
        <f>IF(Datensammler!C24="",0,Datensammler!C24)</f>
        <v>0</v>
      </c>
      <c r="U5" s="251" t="str">
        <f>B19</f>
        <v/>
      </c>
      <c r="V5" s="364" t="e">
        <f>IF(U5=0,"",(O5*$O$3+P5*$P$3+Q5*$Q$3+R5*$R$3+S5*$S$3+T5*$T$3)/U5)</f>
        <v>#VALUE!</v>
      </c>
      <c r="W5" s="365"/>
    </row>
    <row r="6" spans="1:24" x14ac:dyDescent="0.25">
      <c r="D6" s="246"/>
      <c r="E6" s="118">
        <v>6</v>
      </c>
      <c r="F6" s="118">
        <v>5</v>
      </c>
      <c r="G6" s="247"/>
      <c r="K6" s="253"/>
      <c r="M6" s="211"/>
    </row>
    <row r="7" spans="1:24" x14ac:dyDescent="0.25">
      <c r="D7" s="246"/>
      <c r="E7" s="118">
        <v>11</v>
      </c>
      <c r="F7" s="118">
        <v>4</v>
      </c>
      <c r="G7" s="247"/>
      <c r="K7" s="250" t="s">
        <v>166</v>
      </c>
      <c r="M7" s="211"/>
      <c r="O7" s="251">
        <v>1</v>
      </c>
      <c r="P7" s="251">
        <v>2</v>
      </c>
      <c r="Q7" s="251">
        <v>3</v>
      </c>
      <c r="R7" s="251">
        <v>4</v>
      </c>
      <c r="S7" s="251">
        <v>5</v>
      </c>
      <c r="T7" s="251">
        <v>6</v>
      </c>
    </row>
    <row r="8" spans="1:24" x14ac:dyDescent="0.25">
      <c r="D8" s="246"/>
      <c r="E8" s="118">
        <v>16</v>
      </c>
      <c r="F8" s="118">
        <v>3</v>
      </c>
      <c r="G8" s="247"/>
      <c r="N8" s="253" t="s">
        <v>175</v>
      </c>
      <c r="O8" s="254" t="str">
        <f>IF(O4=0,"—",O4/$U4)</f>
        <v>—</v>
      </c>
      <c r="P8" s="254" t="str">
        <f t="shared" ref="P8:T9" si="0">IF(P4=0,"—",P4/$U4)</f>
        <v>—</v>
      </c>
      <c r="Q8" s="254" t="str">
        <f t="shared" si="0"/>
        <v>—</v>
      </c>
      <c r="R8" s="254" t="str">
        <f t="shared" si="0"/>
        <v>—</v>
      </c>
      <c r="S8" s="254" t="str">
        <f t="shared" si="0"/>
        <v>—</v>
      </c>
      <c r="T8" s="254" t="str">
        <f t="shared" si="0"/>
        <v>—</v>
      </c>
    </row>
    <row r="9" spans="1:24" x14ac:dyDescent="0.25">
      <c r="D9" s="246"/>
      <c r="E9" s="118">
        <v>20</v>
      </c>
      <c r="F9" s="118">
        <v>2</v>
      </c>
      <c r="G9" s="247"/>
      <c r="N9" s="253" t="s">
        <v>176</v>
      </c>
      <c r="O9" s="254" t="str">
        <f>IF(O5=0,"—",O5/$U5)</f>
        <v>—</v>
      </c>
      <c r="P9" s="254" t="str">
        <f t="shared" si="0"/>
        <v>—</v>
      </c>
      <c r="Q9" s="254" t="str">
        <f t="shared" si="0"/>
        <v>—</v>
      </c>
      <c r="R9" s="254" t="str">
        <f t="shared" si="0"/>
        <v>—</v>
      </c>
      <c r="S9" s="254" t="str">
        <f t="shared" si="0"/>
        <v>—</v>
      </c>
      <c r="T9" s="254" t="str">
        <f t="shared" si="0"/>
        <v>—</v>
      </c>
    </row>
    <row r="10" spans="1:24" x14ac:dyDescent="0.25">
      <c r="D10" s="246"/>
      <c r="E10" s="118">
        <v>25</v>
      </c>
      <c r="F10" s="118">
        <v>1</v>
      </c>
      <c r="G10" s="247"/>
    </row>
    <row r="11" spans="1:24" ht="15.75" thickBot="1" x14ac:dyDescent="0.3">
      <c r="D11" s="255"/>
      <c r="E11" s="256"/>
      <c r="F11" s="256"/>
      <c r="G11" s="257"/>
    </row>
    <row r="12" spans="1:24" ht="32.25" thickTop="1" x14ac:dyDescent="0.5">
      <c r="J12" s="265" t="s">
        <v>191</v>
      </c>
    </row>
    <row r="13" spans="1:24" s="115" customFormat="1" ht="12.75" x14ac:dyDescent="0.2">
      <c r="B13" s="114" t="s">
        <v>61</v>
      </c>
      <c r="D13" s="118"/>
      <c r="E13" s="118"/>
      <c r="F13" s="118"/>
      <c r="G13" s="118"/>
    </row>
    <row r="14" spans="1:24" s="115" customFormat="1" ht="12.75" x14ac:dyDescent="0.2">
      <c r="A14" s="115">
        <v>1</v>
      </c>
      <c r="C14" s="193" t="s">
        <v>126</v>
      </c>
      <c r="D14" s="193" t="s">
        <v>127</v>
      </c>
      <c r="E14" s="193" t="s">
        <v>128</v>
      </c>
      <c r="F14" s="193" t="s">
        <v>129</v>
      </c>
      <c r="G14" s="193" t="s">
        <v>130</v>
      </c>
      <c r="H14" s="193" t="s">
        <v>131</v>
      </c>
      <c r="I14" s="193" t="s">
        <v>132</v>
      </c>
      <c r="J14" s="193" t="s">
        <v>133</v>
      </c>
      <c r="K14" s="193" t="s">
        <v>134</v>
      </c>
      <c r="L14" s="193" t="s">
        <v>70</v>
      </c>
      <c r="M14" s="193" t="s">
        <v>71</v>
      </c>
      <c r="N14" s="193" t="s">
        <v>72</v>
      </c>
      <c r="O14" s="193" t="s">
        <v>73</v>
      </c>
      <c r="P14" s="193" t="s">
        <v>74</v>
      </c>
      <c r="Q14" s="193" t="s">
        <v>75</v>
      </c>
      <c r="R14" s="193" t="s">
        <v>76</v>
      </c>
      <c r="S14" s="193" t="s">
        <v>77</v>
      </c>
      <c r="T14" s="193" t="s">
        <v>78</v>
      </c>
      <c r="U14" s="193" t="s">
        <v>79</v>
      </c>
      <c r="V14" s="193" t="s">
        <v>80</v>
      </c>
      <c r="W14" s="193" t="s">
        <v>81</v>
      </c>
      <c r="X14" s="193" t="s">
        <v>82</v>
      </c>
    </row>
    <row r="15" spans="1:24" s="115" customFormat="1" ht="12.75" x14ac:dyDescent="0.2">
      <c r="A15" s="115">
        <v>2</v>
      </c>
      <c r="C15" s="294" t="s">
        <v>83</v>
      </c>
      <c r="D15" s="295"/>
      <c r="E15" s="295"/>
      <c r="F15" s="295"/>
      <c r="G15" s="295"/>
      <c r="H15" s="295"/>
      <c r="I15" s="295"/>
      <c r="J15" s="287" t="s">
        <v>192</v>
      </c>
      <c r="K15" s="288"/>
      <c r="L15" s="288"/>
      <c r="M15" s="288"/>
      <c r="N15" s="288"/>
      <c r="O15" s="288"/>
      <c r="P15" s="289" t="s">
        <v>124</v>
      </c>
      <c r="Q15" s="290"/>
      <c r="R15" s="290"/>
      <c r="S15" s="290"/>
      <c r="T15" s="290"/>
      <c r="U15" s="290"/>
      <c r="V15" s="290"/>
      <c r="W15" s="290"/>
      <c r="X15" s="291"/>
    </row>
    <row r="16" spans="1:24" s="115" customFormat="1" ht="12.75" x14ac:dyDescent="0.2">
      <c r="A16" s="115">
        <v>3</v>
      </c>
      <c r="B16" s="110" t="s">
        <v>2</v>
      </c>
      <c r="C16" s="83" t="s">
        <v>3</v>
      </c>
      <c r="D16" s="83" t="s">
        <v>4</v>
      </c>
      <c r="E16" s="84" t="s">
        <v>3</v>
      </c>
      <c r="F16" s="85" t="s">
        <v>4</v>
      </c>
      <c r="G16" s="83" t="s">
        <v>4</v>
      </c>
      <c r="H16" s="83" t="s">
        <v>4</v>
      </c>
      <c r="I16" s="83" t="s">
        <v>5</v>
      </c>
      <c r="J16" s="83" t="s">
        <v>4</v>
      </c>
      <c r="K16" s="83" t="s">
        <v>4</v>
      </c>
      <c r="L16" s="86" t="s">
        <v>4</v>
      </c>
      <c r="M16" s="86" t="s">
        <v>4</v>
      </c>
      <c r="N16" s="86" t="s">
        <v>5</v>
      </c>
      <c r="O16" s="85" t="s">
        <v>5</v>
      </c>
      <c r="P16" s="83" t="s">
        <v>4</v>
      </c>
      <c r="Q16" s="84" t="s">
        <v>5</v>
      </c>
      <c r="R16" s="86" t="s">
        <v>5</v>
      </c>
      <c r="S16" s="86" t="s">
        <v>3</v>
      </c>
      <c r="T16" s="85" t="s">
        <v>3</v>
      </c>
      <c r="U16" s="83" t="s">
        <v>3</v>
      </c>
      <c r="V16" s="84" t="s">
        <v>4</v>
      </c>
      <c r="W16" s="85" t="s">
        <v>4</v>
      </c>
      <c r="X16" s="83" t="s">
        <v>4</v>
      </c>
    </row>
    <row r="17" spans="1:27" s="115" customFormat="1" ht="12.75" x14ac:dyDescent="0.2">
      <c r="A17" s="115">
        <v>4</v>
      </c>
      <c r="B17" s="110"/>
      <c r="C17" s="360" t="s">
        <v>136</v>
      </c>
      <c r="D17" s="361"/>
      <c r="E17" s="361"/>
      <c r="F17" s="361"/>
      <c r="G17" s="361"/>
      <c r="H17" s="361"/>
      <c r="I17" s="362"/>
      <c r="J17" s="360" t="s">
        <v>135</v>
      </c>
      <c r="K17" s="361"/>
      <c r="L17" s="361"/>
      <c r="M17" s="361"/>
      <c r="N17" s="361"/>
      <c r="O17" s="362"/>
      <c r="P17" s="360" t="s">
        <v>135</v>
      </c>
      <c r="Q17" s="361"/>
      <c r="R17" s="361"/>
      <c r="S17" s="361"/>
      <c r="T17" s="361"/>
      <c r="U17" s="361"/>
      <c r="V17" s="361"/>
      <c r="W17" s="361"/>
      <c r="X17" s="362"/>
    </row>
    <row r="18" spans="1:27" s="120" customFormat="1" ht="12.75" x14ac:dyDescent="0.2">
      <c r="A18" s="115">
        <v>5</v>
      </c>
      <c r="B18" s="103" t="s">
        <v>1</v>
      </c>
      <c r="C18" s="31">
        <v>1</v>
      </c>
      <c r="D18" s="31">
        <v>2</v>
      </c>
      <c r="E18" s="39">
        <v>3</v>
      </c>
      <c r="F18" s="41">
        <v>4</v>
      </c>
      <c r="G18" s="31">
        <v>5</v>
      </c>
      <c r="H18" s="31">
        <v>6</v>
      </c>
      <c r="I18" s="31">
        <v>7</v>
      </c>
      <c r="J18" s="31">
        <v>1</v>
      </c>
      <c r="K18" s="31">
        <v>2</v>
      </c>
      <c r="L18" s="40">
        <v>3</v>
      </c>
      <c r="M18" s="40">
        <v>4</v>
      </c>
      <c r="N18" s="40">
        <v>5</v>
      </c>
      <c r="O18" s="41">
        <v>5</v>
      </c>
      <c r="P18" s="31">
        <v>6</v>
      </c>
      <c r="Q18" s="39" t="s">
        <v>122</v>
      </c>
      <c r="R18" s="40" t="s">
        <v>123</v>
      </c>
      <c r="S18" s="40">
        <v>8</v>
      </c>
      <c r="T18" s="41">
        <v>8</v>
      </c>
      <c r="U18" s="31">
        <v>8</v>
      </c>
      <c r="V18" s="39">
        <v>9</v>
      </c>
      <c r="W18" s="41">
        <v>9</v>
      </c>
      <c r="X18" s="31">
        <v>9</v>
      </c>
      <c r="Y18" s="119"/>
      <c r="Z18" s="119"/>
      <c r="AA18" s="119"/>
    </row>
    <row r="19" spans="1:27" s="120" customFormat="1" ht="59.25" customHeight="1" x14ac:dyDescent="0.2">
      <c r="A19" s="115">
        <v>6</v>
      </c>
      <c r="B19" s="104" t="str">
        <f>Datensammler!C7</f>
        <v/>
      </c>
      <c r="C19" s="198" t="s">
        <v>180</v>
      </c>
      <c r="D19" s="198" t="s">
        <v>115</v>
      </c>
      <c r="E19" s="207" t="s">
        <v>162</v>
      </c>
      <c r="F19" s="201" t="s">
        <v>116</v>
      </c>
      <c r="G19" s="198" t="s">
        <v>117</v>
      </c>
      <c r="H19" s="199" t="s">
        <v>117</v>
      </c>
      <c r="I19" s="198" t="s">
        <v>181</v>
      </c>
      <c r="J19" s="199" t="s">
        <v>118</v>
      </c>
      <c r="K19" s="198" t="s">
        <v>119</v>
      </c>
      <c r="L19" s="261" t="s">
        <v>182</v>
      </c>
      <c r="M19" s="200" t="s">
        <v>120</v>
      </c>
      <c r="N19" s="200" t="s">
        <v>116</v>
      </c>
      <c r="O19" s="201" t="s">
        <v>21</v>
      </c>
      <c r="P19" s="198" t="s">
        <v>183</v>
      </c>
      <c r="Q19" s="202" t="s">
        <v>21</v>
      </c>
      <c r="R19" s="203" t="s">
        <v>21</v>
      </c>
      <c r="S19" s="203" t="s">
        <v>184</v>
      </c>
      <c r="T19" s="204" t="s">
        <v>185</v>
      </c>
      <c r="U19" s="198" t="s">
        <v>186</v>
      </c>
      <c r="V19" s="262" t="s">
        <v>187</v>
      </c>
      <c r="W19" s="205" t="s">
        <v>188</v>
      </c>
      <c r="X19" s="206" t="s">
        <v>189</v>
      </c>
      <c r="Y19" s="119"/>
      <c r="Z19" s="119"/>
      <c r="AA19" s="119"/>
    </row>
    <row r="20" spans="1:27" s="120" customFormat="1" ht="15" customHeight="1" x14ac:dyDescent="0.2">
      <c r="A20" s="115">
        <v>7</v>
      </c>
      <c r="B20" s="103"/>
      <c r="C20" s="31"/>
      <c r="D20" s="31"/>
      <c r="E20" s="39"/>
      <c r="F20" s="41"/>
      <c r="G20" s="31"/>
      <c r="H20" s="31"/>
      <c r="I20" s="31"/>
      <c r="J20" s="31"/>
      <c r="K20" s="31"/>
      <c r="L20" s="40"/>
      <c r="M20" s="40"/>
      <c r="N20" s="40"/>
      <c r="O20" s="41"/>
      <c r="P20" s="31"/>
      <c r="Q20" s="39"/>
      <c r="R20" s="40"/>
      <c r="S20" s="40"/>
      <c r="T20" s="41"/>
      <c r="U20" s="31"/>
      <c r="V20" s="39"/>
      <c r="W20" s="41"/>
      <c r="X20" s="31"/>
      <c r="Y20" s="119"/>
      <c r="Z20" s="119"/>
      <c r="AA20" s="119"/>
    </row>
    <row r="21" spans="1:27" s="120" customFormat="1" ht="15" customHeight="1" x14ac:dyDescent="0.2">
      <c r="A21" s="115">
        <v>8</v>
      </c>
      <c r="B21" s="105" t="s">
        <v>14</v>
      </c>
      <c r="C21" s="106">
        <v>1</v>
      </c>
      <c r="D21" s="106">
        <v>1</v>
      </c>
      <c r="E21" s="106">
        <v>1</v>
      </c>
      <c r="F21" s="106">
        <v>2</v>
      </c>
      <c r="G21" s="106">
        <v>4</v>
      </c>
      <c r="H21" s="106">
        <v>1</v>
      </c>
      <c r="I21" s="106">
        <v>1</v>
      </c>
      <c r="J21" s="106">
        <v>1</v>
      </c>
      <c r="K21" s="106">
        <v>1</v>
      </c>
      <c r="L21" s="106">
        <v>1</v>
      </c>
      <c r="M21" s="106">
        <v>1</v>
      </c>
      <c r="N21" s="106">
        <v>1</v>
      </c>
      <c r="O21" s="106">
        <v>1</v>
      </c>
      <c r="P21" s="106">
        <v>1</v>
      </c>
      <c r="Q21" s="106">
        <v>1</v>
      </c>
      <c r="R21" s="106">
        <v>1</v>
      </c>
      <c r="S21" s="106">
        <v>1</v>
      </c>
      <c r="T21" s="106">
        <v>1</v>
      </c>
      <c r="U21" s="106">
        <v>1</v>
      </c>
      <c r="V21" s="106">
        <v>1</v>
      </c>
      <c r="W21" s="106">
        <v>1</v>
      </c>
      <c r="X21" s="106">
        <v>1</v>
      </c>
      <c r="Y21" s="107"/>
      <c r="Z21" s="107"/>
      <c r="AA21" s="107"/>
    </row>
    <row r="22" spans="1:27" s="120" customFormat="1" ht="12.75" x14ac:dyDescent="0.2">
      <c r="A22" s="115">
        <v>9</v>
      </c>
      <c r="B22" s="108" t="s">
        <v>9</v>
      </c>
      <c r="C22" s="109" t="str">
        <f>Datensammler!C28</f>
        <v/>
      </c>
      <c r="D22" s="109" t="str">
        <f>Datensammler!C29</f>
        <v/>
      </c>
      <c r="E22" s="109" t="str">
        <f>Datensammler!C30</f>
        <v/>
      </c>
      <c r="F22" s="109" t="str">
        <f>Datensammler!C31</f>
        <v/>
      </c>
      <c r="G22" s="109" t="str">
        <f>Datensammler!C32</f>
        <v/>
      </c>
      <c r="H22" s="109" t="str">
        <f>Datensammler!C33</f>
        <v/>
      </c>
      <c r="I22" s="109" t="str">
        <f>Datensammler!C34</f>
        <v/>
      </c>
      <c r="J22" s="109" t="str">
        <f>Datensammler!C36</f>
        <v/>
      </c>
      <c r="K22" s="109" t="str">
        <f>Datensammler!C37</f>
        <v/>
      </c>
      <c r="L22" s="109" t="str">
        <f>Datensammler!C38</f>
        <v/>
      </c>
      <c r="M22" s="109" t="str">
        <f>Datensammler!C39</f>
        <v/>
      </c>
      <c r="N22" s="109" t="str">
        <f>Datensammler!C40</f>
        <v/>
      </c>
      <c r="O22" s="109" t="str">
        <f>Datensammler!C41</f>
        <v/>
      </c>
      <c r="P22" s="109" t="str">
        <f>Datensammler!C42</f>
        <v/>
      </c>
      <c r="Q22" s="109" t="str">
        <f>Datensammler!C43</f>
        <v/>
      </c>
      <c r="R22" s="109" t="str">
        <f>Datensammler!C44</f>
        <v/>
      </c>
      <c r="S22" s="109" t="str">
        <f>Datensammler!C45</f>
        <v/>
      </c>
      <c r="T22" s="109" t="str">
        <f>Datensammler!C46</f>
        <v/>
      </c>
      <c r="U22" s="109" t="str">
        <f>Datensammler!C47</f>
        <v/>
      </c>
      <c r="V22" s="109" t="str">
        <f>Datensammler!C48</f>
        <v/>
      </c>
      <c r="W22" s="109" t="str">
        <f>Datensammler!C49</f>
        <v/>
      </c>
      <c r="X22" s="109" t="str">
        <f>Datensammler!C50</f>
        <v/>
      </c>
      <c r="Y22" s="107"/>
      <c r="Z22" s="107"/>
      <c r="AA22" s="107"/>
    </row>
    <row r="23" spans="1:27" s="120" customFormat="1" ht="12.75" x14ac:dyDescent="0.2">
      <c r="A23" s="115">
        <v>10</v>
      </c>
      <c r="B23" s="110" t="s">
        <v>15</v>
      </c>
      <c r="C23" s="111" t="e">
        <f t="shared" ref="C23:X23" si="1">C22/(C21*$B$19)</f>
        <v>#VALUE!</v>
      </c>
      <c r="D23" s="111" t="e">
        <f t="shared" si="1"/>
        <v>#VALUE!</v>
      </c>
      <c r="E23" s="111" t="e">
        <f t="shared" si="1"/>
        <v>#VALUE!</v>
      </c>
      <c r="F23" s="111" t="e">
        <f t="shared" si="1"/>
        <v>#VALUE!</v>
      </c>
      <c r="G23" s="111" t="e">
        <f t="shared" si="1"/>
        <v>#VALUE!</v>
      </c>
      <c r="H23" s="111" t="e">
        <f t="shared" si="1"/>
        <v>#VALUE!</v>
      </c>
      <c r="I23" s="111" t="e">
        <f t="shared" si="1"/>
        <v>#VALUE!</v>
      </c>
      <c r="J23" s="111" t="e">
        <f t="shared" si="1"/>
        <v>#VALUE!</v>
      </c>
      <c r="K23" s="111" t="e">
        <f t="shared" si="1"/>
        <v>#VALUE!</v>
      </c>
      <c r="L23" s="111" t="e">
        <f t="shared" si="1"/>
        <v>#VALUE!</v>
      </c>
      <c r="M23" s="111" t="e">
        <f t="shared" si="1"/>
        <v>#VALUE!</v>
      </c>
      <c r="N23" s="111" t="e">
        <f t="shared" si="1"/>
        <v>#VALUE!</v>
      </c>
      <c r="O23" s="111" t="e">
        <f t="shared" si="1"/>
        <v>#VALUE!</v>
      </c>
      <c r="P23" s="111" t="e">
        <f t="shared" si="1"/>
        <v>#VALUE!</v>
      </c>
      <c r="Q23" s="111" t="e">
        <f t="shared" si="1"/>
        <v>#VALUE!</v>
      </c>
      <c r="R23" s="111" t="e">
        <f t="shared" si="1"/>
        <v>#VALUE!</v>
      </c>
      <c r="S23" s="111" t="e">
        <f t="shared" si="1"/>
        <v>#VALUE!</v>
      </c>
      <c r="T23" s="111" t="e">
        <f t="shared" si="1"/>
        <v>#VALUE!</v>
      </c>
      <c r="U23" s="111" t="e">
        <f t="shared" si="1"/>
        <v>#VALUE!</v>
      </c>
      <c r="V23" s="111" t="e">
        <f t="shared" si="1"/>
        <v>#VALUE!</v>
      </c>
      <c r="W23" s="111" t="e">
        <f t="shared" si="1"/>
        <v>#VALUE!</v>
      </c>
      <c r="X23" s="111" t="e">
        <f t="shared" si="1"/>
        <v>#VALUE!</v>
      </c>
      <c r="Y23" s="112"/>
      <c r="Z23" s="112"/>
      <c r="AA23" s="112"/>
    </row>
    <row r="24" spans="1:27" s="115" customFormat="1" ht="12.75" x14ac:dyDescent="0.2">
      <c r="B24" s="113"/>
      <c r="C24" s="263"/>
      <c r="D24" s="263"/>
      <c r="E24" s="263"/>
      <c r="F24" s="263"/>
      <c r="G24" s="263"/>
      <c r="H24" s="263"/>
      <c r="I24" s="263"/>
      <c r="J24" s="263"/>
      <c r="K24" s="263"/>
      <c r="L24" s="263"/>
      <c r="M24" s="263"/>
      <c r="N24" s="263"/>
      <c r="O24" s="263"/>
      <c r="P24" s="263"/>
      <c r="Q24" s="263"/>
      <c r="R24" s="263"/>
      <c r="S24" s="263"/>
      <c r="T24" s="263"/>
      <c r="U24" s="263"/>
      <c r="V24" s="263"/>
      <c r="W24" s="263"/>
      <c r="X24" s="263"/>
    </row>
    <row r="25" spans="1:27" s="115" customFormat="1" ht="12.75" x14ac:dyDescent="0.2">
      <c r="B25" s="114"/>
    </row>
    <row r="26" spans="1:27" s="115" customFormat="1" ht="12.75" x14ac:dyDescent="0.2">
      <c r="B26" s="114"/>
    </row>
    <row r="27" spans="1:27" s="115" customFormat="1" ht="12.75" x14ac:dyDescent="0.2"/>
    <row r="28" spans="1:27" s="115" customFormat="1" ht="12.75" x14ac:dyDescent="0.2">
      <c r="B28" s="114" t="s">
        <v>16</v>
      </c>
      <c r="G28" s="122" t="s">
        <v>108</v>
      </c>
      <c r="H28" s="122" t="s">
        <v>109</v>
      </c>
    </row>
    <row r="29" spans="1:27" s="115" customFormat="1" ht="12.75" x14ac:dyDescent="0.2">
      <c r="D29" s="115" t="s">
        <v>17</v>
      </c>
      <c r="E29" s="121" t="e">
        <f>H29/(G29*$B$19)</f>
        <v>#VALUE!</v>
      </c>
      <c r="F29" s="123" t="s">
        <v>3</v>
      </c>
      <c r="G29" s="122">
        <f>SUMIF($C$16:$X$16,$F29,$C$21:$X$21)</f>
        <v>5</v>
      </c>
      <c r="H29" s="122">
        <f>SUMIF($C$16:$X$16,$F29,$C$22:$X$22)</f>
        <v>0</v>
      </c>
    </row>
    <row r="30" spans="1:27" s="115" customFormat="1" ht="12.75" x14ac:dyDescent="0.2">
      <c r="D30" s="115" t="s">
        <v>18</v>
      </c>
      <c r="E30" s="121" t="e">
        <f>H30/(G30*$B$19)</f>
        <v>#VALUE!</v>
      </c>
      <c r="F30" s="123" t="s">
        <v>4</v>
      </c>
      <c r="G30" s="122">
        <f t="shared" ref="G30:G31" si="2">SUMIF($C$16:$X$16,$F30,$C$21:$X$21)</f>
        <v>16</v>
      </c>
      <c r="H30" s="122">
        <f t="shared" ref="H30:H31" si="3">SUMIF($C$16:$X$16,$F30,$C$22:$X$22)</f>
        <v>0</v>
      </c>
    </row>
    <row r="31" spans="1:27" s="115" customFormat="1" ht="12.75" x14ac:dyDescent="0.2">
      <c r="D31" s="115" t="s">
        <v>19</v>
      </c>
      <c r="E31" s="121" t="e">
        <f>H31/(G31*$B$19)</f>
        <v>#VALUE!</v>
      </c>
      <c r="F31" s="123" t="s">
        <v>5</v>
      </c>
      <c r="G31" s="122">
        <f t="shared" si="2"/>
        <v>5</v>
      </c>
      <c r="H31" s="122">
        <f t="shared" si="3"/>
        <v>0</v>
      </c>
    </row>
    <row r="32" spans="1:27" s="115" customFormat="1" ht="12.75" x14ac:dyDescent="0.2">
      <c r="E32" s="121"/>
    </row>
    <row r="33" spans="2:13" s="115" customFormat="1" ht="12.75" x14ac:dyDescent="0.2">
      <c r="B33" s="114" t="s">
        <v>20</v>
      </c>
      <c r="G33" s="122" t="s">
        <v>110</v>
      </c>
      <c r="H33" s="122" t="s">
        <v>109</v>
      </c>
    </row>
    <row r="34" spans="2:13" s="115" customFormat="1" ht="12.75" x14ac:dyDescent="0.2">
      <c r="D34" s="123" t="s">
        <v>83</v>
      </c>
      <c r="E34" s="121" t="e">
        <f>H34/(G34*$B$19)</f>
        <v>#VALUE!</v>
      </c>
      <c r="G34" s="122">
        <f>SUM(C21:I21)</f>
        <v>11</v>
      </c>
      <c r="H34" s="208">
        <f>SUM(C22:I22)</f>
        <v>0</v>
      </c>
      <c r="M34" s="116"/>
    </row>
    <row r="35" spans="2:13" s="115" customFormat="1" ht="12.75" x14ac:dyDescent="0.2">
      <c r="D35" s="123" t="s">
        <v>192</v>
      </c>
      <c r="E35" s="121" t="e">
        <f>H35/(G35*$B$19)</f>
        <v>#VALUE!</v>
      </c>
      <c r="G35" s="115">
        <f>SUM(J21:O21)</f>
        <v>6</v>
      </c>
      <c r="H35" s="209">
        <f>SUM(J22:O22)</f>
        <v>0</v>
      </c>
      <c r="M35" s="116"/>
    </row>
    <row r="36" spans="2:13" s="115" customFormat="1" ht="12.75" x14ac:dyDescent="0.2">
      <c r="D36" s="123" t="s">
        <v>124</v>
      </c>
      <c r="E36" s="121" t="e">
        <f>H36/(G36*$B$19)</f>
        <v>#VALUE!</v>
      </c>
      <c r="G36" s="115">
        <f>SUM(P21:X21)</f>
        <v>9</v>
      </c>
      <c r="H36" s="209">
        <f>SUM(P22:X22)</f>
        <v>0</v>
      </c>
      <c r="M36" s="117"/>
    </row>
  </sheetData>
  <mergeCells count="9">
    <mergeCell ref="C17:I17"/>
    <mergeCell ref="J17:O17"/>
    <mergeCell ref="P17:X17"/>
    <mergeCell ref="V3:W3"/>
    <mergeCell ref="V4:W4"/>
    <mergeCell ref="V5:W5"/>
    <mergeCell ref="C15:I15"/>
    <mergeCell ref="J15:O15"/>
    <mergeCell ref="P15:X15"/>
  </mergeCells>
  <conditionalFormatting sqref="C24:X24">
    <cfRule type="cellIs" dxfId="8" priority="7" operator="equal">
      <formula>"III"</formula>
    </cfRule>
    <cfRule type="cellIs" dxfId="7" priority="8" operator="equal">
      <formula>"II"</formula>
    </cfRule>
    <cfRule type="cellIs" dxfId="6" priority="9" operator="equal">
      <formula>"I"</formula>
    </cfRule>
  </conditionalFormatting>
  <conditionalFormatting sqref="C17 J17 P17">
    <cfRule type="cellIs" dxfId="5" priority="4" operator="equal">
      <formula>"III"</formula>
    </cfRule>
    <cfRule type="cellIs" dxfId="4" priority="5" operator="equal">
      <formula>"II"</formula>
    </cfRule>
    <cfRule type="cellIs" dxfId="3" priority="6" operator="equal">
      <formula>"I"</formula>
    </cfRule>
  </conditionalFormatting>
  <conditionalFormatting sqref="C16:X16">
    <cfRule type="cellIs" dxfId="2" priority="1" operator="equal">
      <formula>"III"</formula>
    </cfRule>
    <cfRule type="cellIs" dxfId="1" priority="2" operator="equal">
      <formula>"II"</formula>
    </cfRule>
    <cfRule type="cellIs" dxfId="0" priority="3" operator="equal">
      <formula>"I"</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Klasse</vt:lpstr>
      <vt:lpstr>Auswertung Klasse</vt:lpstr>
      <vt:lpstr>Datensammler</vt:lpstr>
      <vt:lpstr>Meldedaten ohne Noten</vt:lpstr>
      <vt:lpstr>Auswertung Schule</vt:lpstr>
      <vt:lpstr>Anleitung</vt:lpstr>
      <vt:lpstr>K_Dat</vt:lpstr>
      <vt:lpstr>S_Dat</vt:lpstr>
      <vt:lpstr>Datensammler!Druckbereich</vt:lpstr>
      <vt:lpstr>Klasse!Druckbereich</vt:lpstr>
      <vt:lpstr>'Meldedaten ohne Noten'!Druckbereich</vt:lpstr>
      <vt:lpstr>Datensammler!Drucktitel</vt:lpstr>
      <vt:lpstr>'Meldedaten ohne Noten'!Drucktitel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Schoebbel, Christiane</dc:creator>
  <cp:lastModifiedBy>Bouillon, Oliver</cp:lastModifiedBy>
  <cp:lastPrinted>2019-05-23T10:11:52Z</cp:lastPrinted>
  <dcterms:created xsi:type="dcterms:W3CDTF">2017-03-13T07:48:10Z</dcterms:created>
  <dcterms:modified xsi:type="dcterms:W3CDTF">2019-05-23T10:15:12Z</dcterms:modified>
</cp:coreProperties>
</file>