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18915" windowHeight="12015" activeTab="5"/>
  </bookViews>
  <sheets>
    <sheet name="Klasse" sheetId="1" r:id="rId1"/>
    <sheet name="Diagramme Klasse" sheetId="3" r:id="rId2"/>
    <sheet name="Meldedaten" sheetId="8" r:id="rId3"/>
    <sheet name="Meldedaten ohne Noten" sheetId="4" state="hidden" r:id="rId4"/>
    <sheet name="Diagramme Schule" sheetId="11" r:id="rId5"/>
    <sheet name="Anleitung" sheetId="9" r:id="rId6"/>
    <sheet name="Dat K" sheetId="2" state="hidden" r:id="rId7"/>
    <sheet name="Dat S" sheetId="12" state="hidden" r:id="rId8"/>
  </sheets>
  <definedNames>
    <definedName name="_xlnm.Print_Area" localSheetId="0">Klasse!$A$4:$AF$46</definedName>
    <definedName name="_xlnm.Print_Area" localSheetId="2">Meldedaten!$A$4:$C$59</definedName>
    <definedName name="_xlnm.Print_Area" localSheetId="3">'Meldedaten ohne Noten'!$A$4:$C$42</definedName>
    <definedName name="_xlnm.Print_Titles" localSheetId="2">Meldedaten!$4:$5</definedName>
    <definedName name="_xlnm.Print_Titles" localSheetId="3">'Meldedaten ohne Noten'!$4:$5</definedName>
  </definedNames>
  <calcPr calcId="145621"/>
</workbook>
</file>

<file path=xl/calcChain.xml><?xml version="1.0" encoding="utf-8"?>
<calcChain xmlns="http://schemas.openxmlformats.org/spreadsheetml/2006/main">
  <c r="F42" i="12" l="1"/>
  <c r="F41" i="12"/>
  <c r="F40" i="12"/>
  <c r="AB32" i="12"/>
  <c r="AA32" i="12"/>
  <c r="Z32" i="12"/>
  <c r="Y32" i="12"/>
  <c r="X32" i="12"/>
  <c r="W32" i="12"/>
  <c r="V32" i="12"/>
  <c r="U32" i="12"/>
  <c r="T32" i="12"/>
  <c r="S32" i="12"/>
  <c r="R32" i="12"/>
  <c r="Q32" i="12"/>
  <c r="P32" i="12"/>
  <c r="O32" i="12"/>
  <c r="N32" i="12"/>
  <c r="M32" i="12"/>
  <c r="L32" i="12"/>
  <c r="K32" i="12"/>
  <c r="J32" i="12"/>
  <c r="I32" i="12"/>
  <c r="H32" i="12"/>
  <c r="G32" i="12"/>
  <c r="F32" i="12"/>
  <c r="E32" i="12"/>
  <c r="D32" i="12"/>
  <c r="C32" i="12"/>
  <c r="B32" i="12"/>
  <c r="AB29" i="12"/>
  <c r="AA29" i="12"/>
  <c r="Z29" i="12"/>
  <c r="Y29" i="12"/>
  <c r="X29" i="12"/>
  <c r="W29" i="12"/>
  <c r="V29" i="12"/>
  <c r="U29" i="12"/>
  <c r="T29" i="12"/>
  <c r="S29" i="12"/>
  <c r="R29" i="12"/>
  <c r="Q29" i="12"/>
  <c r="P29" i="12"/>
  <c r="O29" i="12"/>
  <c r="N29" i="12"/>
  <c r="M29" i="12"/>
  <c r="L29" i="12"/>
  <c r="K29" i="12"/>
  <c r="J29" i="12"/>
  <c r="I29" i="12"/>
  <c r="H29" i="12"/>
  <c r="G29" i="12"/>
  <c r="F29" i="12"/>
  <c r="E29" i="12"/>
  <c r="D29" i="12"/>
  <c r="C29" i="12"/>
  <c r="B29" i="12"/>
  <c r="AB28" i="12"/>
  <c r="AA28" i="12"/>
  <c r="Z28" i="12"/>
  <c r="Y28" i="12"/>
  <c r="X28" i="12"/>
  <c r="W28" i="12"/>
  <c r="V28" i="12"/>
  <c r="U28" i="12"/>
  <c r="T28" i="12"/>
  <c r="S28" i="12"/>
  <c r="R28" i="12"/>
  <c r="Q28" i="12"/>
  <c r="P28" i="12"/>
  <c r="O28" i="12"/>
  <c r="N28" i="12"/>
  <c r="M28" i="12"/>
  <c r="L28" i="12"/>
  <c r="K28" i="12"/>
  <c r="J28" i="12"/>
  <c r="I28" i="12"/>
  <c r="H28" i="12"/>
  <c r="G28" i="12"/>
  <c r="F28" i="12"/>
  <c r="E28" i="12"/>
  <c r="D28" i="12"/>
  <c r="C28" i="12"/>
  <c r="B28" i="12"/>
  <c r="F35" i="12" l="1"/>
  <c r="F36" i="12"/>
  <c r="F37" i="12"/>
  <c r="AB28" i="2"/>
  <c r="C28" i="2"/>
  <c r="D28" i="2"/>
  <c r="E28" i="2"/>
  <c r="F28" i="2"/>
  <c r="G28" i="2"/>
  <c r="H28" i="2"/>
  <c r="I28" i="2"/>
  <c r="J28" i="2"/>
  <c r="K28" i="2"/>
  <c r="L28" i="2"/>
  <c r="M28" i="2"/>
  <c r="N28" i="2"/>
  <c r="O28" i="2"/>
  <c r="P28" i="2"/>
  <c r="Q28" i="2"/>
  <c r="R28" i="2"/>
  <c r="S28" i="2"/>
  <c r="T28" i="2"/>
  <c r="U28" i="2"/>
  <c r="V28" i="2"/>
  <c r="W28" i="2"/>
  <c r="X28" i="2"/>
  <c r="Y28" i="2"/>
  <c r="Z28" i="2"/>
  <c r="AA28" i="2"/>
  <c r="B28" i="2"/>
  <c r="C29" i="2"/>
  <c r="D29" i="2"/>
  <c r="E29" i="2"/>
  <c r="F29" i="2"/>
  <c r="G29" i="2"/>
  <c r="H29" i="2"/>
  <c r="I29" i="2"/>
  <c r="J29" i="2"/>
  <c r="K29" i="2"/>
  <c r="L29" i="2"/>
  <c r="M29" i="2"/>
  <c r="N29" i="2"/>
  <c r="O29" i="2"/>
  <c r="P29" i="2"/>
  <c r="Q29" i="2"/>
  <c r="R29" i="2"/>
  <c r="S29" i="2"/>
  <c r="T29" i="2"/>
  <c r="U29" i="2"/>
  <c r="V29" i="2"/>
  <c r="W29" i="2"/>
  <c r="X29" i="2"/>
  <c r="Y29" i="2"/>
  <c r="Z29" i="2"/>
  <c r="AA29" i="2"/>
  <c r="AB29" i="2"/>
  <c r="B29" i="2"/>
  <c r="F42" i="2"/>
  <c r="F41" i="2"/>
  <c r="F40" i="2"/>
  <c r="X40" i="1"/>
  <c r="Y40" i="1"/>
  <c r="Z40" i="1"/>
  <c r="E49" i="8" l="1"/>
  <c r="X21" i="2" s="1"/>
  <c r="F30" i="2" s="1"/>
  <c r="E48" i="8"/>
  <c r="W21" i="2" s="1"/>
  <c r="E30" i="2" s="1"/>
  <c r="E47" i="8"/>
  <c r="C47" i="8" s="1"/>
  <c r="V21" i="12" s="1"/>
  <c r="V30" i="12" s="1"/>
  <c r="F35" i="2"/>
  <c r="F36" i="2"/>
  <c r="F37" i="2"/>
  <c r="E30" i="4"/>
  <c r="C30" i="4" s="1"/>
  <c r="E31" i="4"/>
  <c r="C31" i="4" s="1"/>
  <c r="E32" i="4"/>
  <c r="C32" i="4" s="1"/>
  <c r="AE11" i="1"/>
  <c r="AF11" i="1" s="1"/>
  <c r="AE12" i="1"/>
  <c r="AF12" i="1" s="1"/>
  <c r="AE13" i="1"/>
  <c r="AF13" i="1" s="1"/>
  <c r="AE14" i="1"/>
  <c r="AF14" i="1" s="1"/>
  <c r="AE15" i="1"/>
  <c r="AF15" i="1" s="1"/>
  <c r="AE16" i="1"/>
  <c r="AF16" i="1" s="1"/>
  <c r="AE17" i="1"/>
  <c r="AF17" i="1" s="1"/>
  <c r="AE18" i="1"/>
  <c r="AF18" i="1" s="1"/>
  <c r="AE19" i="1"/>
  <c r="AF19" i="1" s="1"/>
  <c r="AE20" i="1"/>
  <c r="AF20" i="1" s="1"/>
  <c r="AE21" i="1"/>
  <c r="AF21" i="1" s="1"/>
  <c r="AE22" i="1"/>
  <c r="AF22" i="1" s="1"/>
  <c r="AE23" i="1"/>
  <c r="AF23" i="1" s="1"/>
  <c r="AE24" i="1"/>
  <c r="AF24" i="1" s="1"/>
  <c r="AE25" i="1"/>
  <c r="AF25" i="1" s="1"/>
  <c r="AE26" i="1"/>
  <c r="AF26" i="1" s="1"/>
  <c r="AE27" i="1"/>
  <c r="AF27" i="1" s="1"/>
  <c r="AE28" i="1"/>
  <c r="AF28" i="1" s="1"/>
  <c r="AE29" i="1"/>
  <c r="AF29" i="1" s="1"/>
  <c r="AE30" i="1"/>
  <c r="AF30" i="1" s="1"/>
  <c r="AE31" i="1"/>
  <c r="AF31" i="1" s="1"/>
  <c r="AE32" i="1"/>
  <c r="AF32" i="1" s="1"/>
  <c r="AE33" i="1"/>
  <c r="AF33" i="1" s="1"/>
  <c r="AE34" i="1"/>
  <c r="AF34" i="1" s="1"/>
  <c r="AE35" i="1"/>
  <c r="AF35" i="1" s="1"/>
  <c r="AE36" i="1"/>
  <c r="AF36" i="1" s="1"/>
  <c r="AE37" i="1"/>
  <c r="AF37" i="1" s="1"/>
  <c r="AE38" i="1"/>
  <c r="AF38" i="1" s="1"/>
  <c r="AE39" i="1"/>
  <c r="AF39" i="1" s="1"/>
  <c r="AE10" i="1"/>
  <c r="C49" i="8" l="1"/>
  <c r="X21" i="12" s="1"/>
  <c r="F30" i="12" s="1"/>
  <c r="C48" i="8"/>
  <c r="W21" i="12" s="1"/>
  <c r="E30" i="12" s="1"/>
  <c r="V21" i="2"/>
  <c r="V30" i="2" s="1"/>
  <c r="A6" i="1"/>
  <c r="C54" i="8" l="1"/>
  <c r="C26" i="8"/>
  <c r="C25" i="8"/>
  <c r="C18" i="8"/>
  <c r="C17" i="8"/>
  <c r="C9" i="8"/>
  <c r="C8" i="8"/>
  <c r="C37" i="4" l="1"/>
  <c r="C9" i="4"/>
  <c r="C8" i="4"/>
  <c r="C48" i="1"/>
  <c r="AB44" i="1"/>
  <c r="AA44" i="1"/>
  <c r="E14" i="8" s="1"/>
  <c r="C14" i="8" s="1"/>
  <c r="Z44" i="1"/>
  <c r="E13" i="8" s="1"/>
  <c r="C13" i="8" s="1"/>
  <c r="Y44" i="1"/>
  <c r="E12" i="8" s="1"/>
  <c r="C12" i="8" s="1"/>
  <c r="X44" i="1"/>
  <c r="E11" i="8" s="1"/>
  <c r="C11" i="8" s="1"/>
  <c r="W44" i="1"/>
  <c r="AD40" i="1"/>
  <c r="AC40" i="1"/>
  <c r="AB40" i="1"/>
  <c r="AA40" i="1"/>
  <c r="W40" i="1"/>
  <c r="V40" i="1"/>
  <c r="U40" i="1"/>
  <c r="T40" i="1"/>
  <c r="S40" i="1"/>
  <c r="R40" i="1"/>
  <c r="Q40" i="1"/>
  <c r="P40" i="1"/>
  <c r="O40" i="1"/>
  <c r="N40" i="1"/>
  <c r="M40" i="1"/>
  <c r="L40" i="1"/>
  <c r="K40" i="1"/>
  <c r="J40" i="1"/>
  <c r="I40" i="1"/>
  <c r="H40" i="1"/>
  <c r="G40" i="1"/>
  <c r="F40" i="1"/>
  <c r="E40" i="1"/>
  <c r="D40" i="1"/>
  <c r="AF10" i="1"/>
  <c r="AE8" i="1"/>
  <c r="E53" i="8" l="1"/>
  <c r="AB21" i="2" s="1"/>
  <c r="AB30" i="2" s="1"/>
  <c r="E52" i="8"/>
  <c r="C52" i="8" s="1"/>
  <c r="AA21" i="12" s="1"/>
  <c r="X30" i="12" s="1"/>
  <c r="E51" i="8"/>
  <c r="Z21" i="2" s="1"/>
  <c r="W30" i="2" s="1"/>
  <c r="E50" i="8"/>
  <c r="E46" i="8"/>
  <c r="E45" i="8"/>
  <c r="C45" i="8" s="1"/>
  <c r="T21" i="12" s="1"/>
  <c r="Z30" i="12" s="1"/>
  <c r="E44" i="8"/>
  <c r="S21" i="2" s="1"/>
  <c r="T30" i="2" s="1"/>
  <c r="E43" i="8"/>
  <c r="C43" i="8" s="1"/>
  <c r="R21" i="12" s="1"/>
  <c r="S30" i="12" s="1"/>
  <c r="E42" i="8"/>
  <c r="Q21" i="2" s="1"/>
  <c r="R30" i="2" s="1"/>
  <c r="E41" i="8"/>
  <c r="P21" i="2" s="1"/>
  <c r="Q30" i="2" s="1"/>
  <c r="E40" i="8"/>
  <c r="O21" i="2" s="1"/>
  <c r="P30" i="2" s="1"/>
  <c r="E39" i="8"/>
  <c r="E38" i="8"/>
  <c r="M21" i="2" s="1"/>
  <c r="N30" i="2" s="1"/>
  <c r="E37" i="8"/>
  <c r="E36" i="8"/>
  <c r="C36" i="8" s="1"/>
  <c r="K21" i="12" s="1"/>
  <c r="L30" i="12" s="1"/>
  <c r="E35" i="8"/>
  <c r="E34" i="8"/>
  <c r="C34" i="8" s="1"/>
  <c r="I21" i="12" s="1"/>
  <c r="D30" i="12" s="1"/>
  <c r="E33" i="8"/>
  <c r="C33" i="8" s="1"/>
  <c r="H21" i="12" s="1"/>
  <c r="J30" i="12" s="1"/>
  <c r="E32" i="8"/>
  <c r="C32" i="8" s="1"/>
  <c r="G21" i="12" s="1"/>
  <c r="C30" i="12" s="1"/>
  <c r="E31" i="8"/>
  <c r="E30" i="8"/>
  <c r="E21" i="2" s="1"/>
  <c r="I30" i="2" s="1"/>
  <c r="E29" i="8"/>
  <c r="C29" i="8" s="1"/>
  <c r="D21" i="12" s="1"/>
  <c r="H30" i="12" s="1"/>
  <c r="E28" i="8"/>
  <c r="C28" i="8" s="1"/>
  <c r="C21" i="12" s="1"/>
  <c r="G30" i="12" s="1"/>
  <c r="E15" i="8"/>
  <c r="E10" i="8"/>
  <c r="C10" i="8" s="1"/>
  <c r="AA21" i="2"/>
  <c r="X30" i="2" s="1"/>
  <c r="C51" i="8"/>
  <c r="Z21" i="12" s="1"/>
  <c r="W30" i="12" s="1"/>
  <c r="Y21" i="2"/>
  <c r="AA30" i="2" s="1"/>
  <c r="C50" i="8"/>
  <c r="Y21" i="12" s="1"/>
  <c r="AA30" i="12" s="1"/>
  <c r="C46" i="8"/>
  <c r="U21" i="12" s="1"/>
  <c r="U21" i="2"/>
  <c r="C41" i="8"/>
  <c r="P21" i="12" s="1"/>
  <c r="Q30" i="12" s="1"/>
  <c r="C39" i="8"/>
  <c r="N21" i="12" s="1"/>
  <c r="O30" i="12" s="1"/>
  <c r="N21" i="2"/>
  <c r="O30" i="2" s="1"/>
  <c r="L21" i="2"/>
  <c r="M30" i="2" s="1"/>
  <c r="C37" i="8"/>
  <c r="L21" i="12" s="1"/>
  <c r="M30" i="12" s="1"/>
  <c r="K21" i="2"/>
  <c r="L30" i="2" s="1"/>
  <c r="C35" i="8"/>
  <c r="J21" i="12" s="1"/>
  <c r="J21" i="2"/>
  <c r="I21" i="2"/>
  <c r="D30" i="2" s="1"/>
  <c r="H21" i="2"/>
  <c r="J30" i="2" s="1"/>
  <c r="C31" i="8"/>
  <c r="F21" i="12" s="1"/>
  <c r="Y30" i="12" s="1"/>
  <c r="F21" i="2"/>
  <c r="Y30" i="2" s="1"/>
  <c r="C21" i="2"/>
  <c r="G30" i="2" s="1"/>
  <c r="E10" i="4"/>
  <c r="C10" i="4" s="1"/>
  <c r="E27" i="8"/>
  <c r="B21" i="2" s="1"/>
  <c r="E36" i="4"/>
  <c r="C36" i="4" s="1"/>
  <c r="E35" i="4"/>
  <c r="C35" i="4" s="1"/>
  <c r="E34" i="4"/>
  <c r="C34" i="4" s="1"/>
  <c r="E33" i="4"/>
  <c r="C33" i="4" s="1"/>
  <c r="E29" i="4"/>
  <c r="C29" i="4" s="1"/>
  <c r="E28" i="4"/>
  <c r="C28" i="4" s="1"/>
  <c r="E27" i="4"/>
  <c r="C27" i="4" s="1"/>
  <c r="E26" i="4"/>
  <c r="C26" i="4" s="1"/>
  <c r="E25" i="4"/>
  <c r="C25" i="4" s="1"/>
  <c r="E24" i="4"/>
  <c r="C24" i="4" s="1"/>
  <c r="E23" i="4"/>
  <c r="C23" i="4" s="1"/>
  <c r="E22" i="4"/>
  <c r="C22" i="4" s="1"/>
  <c r="E21" i="4"/>
  <c r="C21" i="4" s="1"/>
  <c r="E20" i="4"/>
  <c r="C20" i="4" s="1"/>
  <c r="E19" i="4"/>
  <c r="C19" i="4" s="1"/>
  <c r="E18" i="4"/>
  <c r="C18" i="4" s="1"/>
  <c r="E17" i="4"/>
  <c r="C17" i="4" s="1"/>
  <c r="E16" i="4"/>
  <c r="C16" i="4" s="1"/>
  <c r="E15" i="4"/>
  <c r="C15" i="4" s="1"/>
  <c r="E14" i="4"/>
  <c r="C14" i="4" s="1"/>
  <c r="E13" i="4"/>
  <c r="C13" i="4" s="1"/>
  <c r="E12" i="4"/>
  <c r="C12" i="4" s="1"/>
  <c r="E11" i="4"/>
  <c r="C11" i="4" s="1"/>
  <c r="AC44" i="1"/>
  <c r="AF48" i="1"/>
  <c r="O2" i="1"/>
  <c r="AA41" i="1" s="1"/>
  <c r="AA45" i="1"/>
  <c r="E23" i="8" s="1"/>
  <c r="C23" i="8" s="1"/>
  <c r="X45" i="1"/>
  <c r="E20" i="8" s="1"/>
  <c r="C20" i="8" s="1"/>
  <c r="AB45" i="1"/>
  <c r="E24" i="8" s="1"/>
  <c r="C24" i="8" s="1"/>
  <c r="W45" i="1"/>
  <c r="Y45" i="1"/>
  <c r="E21" i="8" s="1"/>
  <c r="C21" i="8" s="1"/>
  <c r="Z45" i="1"/>
  <c r="E22" i="8" s="1"/>
  <c r="C22" i="8" s="1"/>
  <c r="C30" i="8" l="1"/>
  <c r="E21" i="12" s="1"/>
  <c r="I30" i="12" s="1"/>
  <c r="C44" i="8"/>
  <c r="S21" i="12" s="1"/>
  <c r="T30" i="12" s="1"/>
  <c r="D21" i="2"/>
  <c r="H30" i="2" s="1"/>
  <c r="R21" i="2"/>
  <c r="S30" i="2" s="1"/>
  <c r="G21" i="2"/>
  <c r="C30" i="2" s="1"/>
  <c r="C40" i="8"/>
  <c r="O21" i="12" s="1"/>
  <c r="P30" i="12" s="1"/>
  <c r="T21" i="2"/>
  <c r="Z30" i="2" s="1"/>
  <c r="G37" i="2" s="1"/>
  <c r="C53" i="8"/>
  <c r="AB21" i="12" s="1"/>
  <c r="AB30" i="12" s="1"/>
  <c r="G37" i="12" s="1"/>
  <c r="AD41" i="1"/>
  <c r="AC41" i="1"/>
  <c r="AB41" i="1"/>
  <c r="Y41" i="1"/>
  <c r="Z41" i="1"/>
  <c r="D41" i="1"/>
  <c r="X41" i="1"/>
  <c r="W41" i="1"/>
  <c r="V41" i="1"/>
  <c r="T41" i="1"/>
  <c r="U41" i="1"/>
  <c r="C42" i="8"/>
  <c r="Q21" i="12" s="1"/>
  <c r="R30" i="12" s="1"/>
  <c r="S41" i="1"/>
  <c r="R41" i="1"/>
  <c r="Q41" i="1"/>
  <c r="P41" i="1"/>
  <c r="C38" i="8"/>
  <c r="M21" i="12" s="1"/>
  <c r="N30" i="12" s="1"/>
  <c r="O41" i="1"/>
  <c r="N41" i="1"/>
  <c r="M41" i="1"/>
  <c r="L41" i="1"/>
  <c r="K41" i="1"/>
  <c r="J41" i="1"/>
  <c r="I41" i="1"/>
  <c r="H41" i="1"/>
  <c r="G41" i="1"/>
  <c r="F41" i="1"/>
  <c r="E41" i="1"/>
  <c r="AD44" i="1"/>
  <c r="E16" i="8" s="1"/>
  <c r="C16" i="8" s="1"/>
  <c r="E19" i="8"/>
  <c r="C19" i="8" s="1"/>
  <c r="C27" i="8"/>
  <c r="B21" i="12" s="1"/>
  <c r="G40" i="12" s="1"/>
  <c r="K30" i="12"/>
  <c r="U30" i="12"/>
  <c r="U30" i="2"/>
  <c r="G42" i="2"/>
  <c r="G41" i="2"/>
  <c r="K30" i="2"/>
  <c r="B30" i="2"/>
  <c r="G40" i="2"/>
  <c r="E7" i="4"/>
  <c r="C7" i="4" s="1"/>
  <c r="E7" i="8"/>
  <c r="AC45" i="1"/>
  <c r="G41" i="12" l="1"/>
  <c r="G35" i="2"/>
  <c r="G42" i="12"/>
  <c r="A3" i="8"/>
  <c r="B30" i="12"/>
  <c r="G35" i="12" s="1"/>
  <c r="G36" i="12"/>
  <c r="G36" i="2"/>
  <c r="C7" i="8"/>
  <c r="A18" i="12" s="1"/>
  <c r="A18" i="2"/>
  <c r="Y22" i="12" l="1"/>
  <c r="AA31" i="12" s="1"/>
  <c r="Q22" i="12"/>
  <c r="R31" i="12" s="1"/>
  <c r="M22" i="12"/>
  <c r="N31" i="12" s="1"/>
  <c r="E22" i="12"/>
  <c r="I31" i="12" s="1"/>
  <c r="AA22" i="12"/>
  <c r="X31" i="12" s="1"/>
  <c r="X22" i="12"/>
  <c r="F31" i="12" s="1"/>
  <c r="T22" i="12"/>
  <c r="Z31" i="12" s="1"/>
  <c r="P22" i="12"/>
  <c r="Q31" i="12" s="1"/>
  <c r="L22" i="12"/>
  <c r="M31" i="12" s="1"/>
  <c r="H22" i="12"/>
  <c r="J31" i="12" s="1"/>
  <c r="J22" i="12"/>
  <c r="K31" i="12" s="1"/>
  <c r="Z22" i="12"/>
  <c r="W31" i="12" s="1"/>
  <c r="K22" i="12"/>
  <c r="L31" i="12" s="1"/>
  <c r="C22" i="12"/>
  <c r="G31" i="12" s="1"/>
  <c r="S22" i="12"/>
  <c r="T31" i="12" s="1"/>
  <c r="D22" i="12"/>
  <c r="H31" i="12" s="1"/>
  <c r="U22" i="12"/>
  <c r="U31" i="12" s="1"/>
  <c r="D42" i="12"/>
  <c r="F22" i="12"/>
  <c r="Y31" i="12" s="1"/>
  <c r="V22" i="12"/>
  <c r="V31" i="12" s="1"/>
  <c r="AB22" i="12"/>
  <c r="AB31" i="12" s="1"/>
  <c r="N22" i="12"/>
  <c r="O31" i="12" s="1"/>
  <c r="O22" i="12"/>
  <c r="P31" i="12" s="1"/>
  <c r="I22" i="12"/>
  <c r="D31" i="12" s="1"/>
  <c r="D40" i="12"/>
  <c r="B22" i="12"/>
  <c r="B31" i="12" s="1"/>
  <c r="R22" i="12"/>
  <c r="S31" i="12" s="1"/>
  <c r="G22" i="12"/>
  <c r="C31" i="12" s="1"/>
  <c r="W22" i="12"/>
  <c r="E31" i="12" s="1"/>
  <c r="D41" i="12"/>
  <c r="D37" i="12"/>
  <c r="D35" i="12"/>
  <c r="D36" i="12"/>
  <c r="D41" i="2"/>
  <c r="D42" i="2"/>
  <c r="D40" i="2"/>
  <c r="D37" i="2"/>
  <c r="D35" i="2"/>
  <c r="D36" i="2"/>
  <c r="E22" i="2"/>
  <c r="I22" i="2"/>
  <c r="M22" i="2"/>
  <c r="Q22" i="2"/>
  <c r="U22" i="2"/>
  <c r="B22" i="2"/>
  <c r="D22" i="2"/>
  <c r="H22" i="2"/>
  <c r="L22" i="2"/>
  <c r="P22" i="2"/>
  <c r="T22" i="2"/>
  <c r="X22" i="2"/>
  <c r="AB22" i="2"/>
  <c r="Y22" i="2"/>
  <c r="AA22" i="2"/>
  <c r="V22" i="2"/>
  <c r="K22" i="2"/>
  <c r="F22" i="2"/>
  <c r="W22" i="2"/>
  <c r="N22" i="2"/>
  <c r="C22" i="2"/>
  <c r="O22" i="2"/>
  <c r="Z22" i="2"/>
  <c r="S22" i="2"/>
  <c r="R22" i="2"/>
  <c r="J22" i="2"/>
  <c r="G22" i="2"/>
  <c r="Y32" i="2" l="1"/>
  <c r="Y31" i="2"/>
  <c r="Q32" i="2"/>
  <c r="Q31" i="2"/>
  <c r="B32" i="2"/>
  <c r="B31" i="2"/>
  <c r="D32" i="2"/>
  <c r="D31" i="2"/>
  <c r="K32" i="2"/>
  <c r="K31" i="2"/>
  <c r="AA32" i="2"/>
  <c r="AA31" i="2"/>
  <c r="S32" i="2"/>
  <c r="S31" i="2"/>
  <c r="G32" i="2"/>
  <c r="G31" i="2"/>
  <c r="L32" i="2"/>
  <c r="L31" i="2"/>
  <c r="AB32" i="2"/>
  <c r="AB31" i="2"/>
  <c r="M32" i="2"/>
  <c r="M31" i="2"/>
  <c r="U32" i="2"/>
  <c r="U31" i="2"/>
  <c r="I32" i="2"/>
  <c r="I31" i="2"/>
  <c r="P32" i="2"/>
  <c r="P31" i="2"/>
  <c r="O32" i="2"/>
  <c r="O31" i="2"/>
  <c r="F32" i="2"/>
  <c r="F31" i="2"/>
  <c r="R32" i="2"/>
  <c r="R31" i="2"/>
  <c r="T32" i="2"/>
  <c r="T31" i="2"/>
  <c r="V32" i="2"/>
  <c r="V31" i="2"/>
  <c r="J32" i="2"/>
  <c r="J31" i="2"/>
  <c r="C32" i="2"/>
  <c r="C31" i="2"/>
  <c r="W32" i="2"/>
  <c r="W31" i="2"/>
  <c r="E32" i="2"/>
  <c r="E31" i="2"/>
  <c r="X32" i="2"/>
  <c r="X31" i="2"/>
  <c r="Z32" i="2"/>
  <c r="Z31" i="2"/>
  <c r="H32" i="2"/>
  <c r="H31" i="2"/>
  <c r="N32" i="2"/>
  <c r="N31" i="2"/>
</calcChain>
</file>

<file path=xl/sharedStrings.xml><?xml version="1.0" encoding="utf-8"?>
<sst xmlns="http://schemas.openxmlformats.org/spreadsheetml/2006/main" count="490" uniqueCount="187">
  <si>
    <t xml:space="preserve">Klasse: </t>
  </si>
  <si>
    <t>Aufgabe</t>
  </si>
  <si>
    <t>AFB</t>
  </si>
  <si>
    <t>I</t>
  </si>
  <si>
    <t>II</t>
  </si>
  <si>
    <t>III</t>
  </si>
  <si>
    <t>Nr.</t>
  </si>
  <si>
    <t>Name</t>
  </si>
  <si>
    <t>Bitte tragen Sie die erreichten Punkte in die Tabelle ein. Bitte verwenden Sie keine Striche.</t>
  </si>
  <si>
    <t>erreichte BE</t>
  </si>
  <si>
    <t>Erfüllungsprozentsätze</t>
  </si>
  <si>
    <t>Note</t>
  </si>
  <si>
    <t>Anzahl Note ZKA</t>
  </si>
  <si>
    <t>Anzahl Note Halbjahr</t>
  </si>
  <si>
    <t>erreichbare BE</t>
  </si>
  <si>
    <t>EFP</t>
  </si>
  <si>
    <t>Anforderungsbereiche</t>
  </si>
  <si>
    <t>AFB I</t>
  </si>
  <si>
    <t>AFB II</t>
  </si>
  <si>
    <t>AFB III</t>
  </si>
  <si>
    <t>Kompetenzbereiche</t>
  </si>
  <si>
    <t>Sprache</t>
  </si>
  <si>
    <t>Begründung</t>
  </si>
  <si>
    <t>Begrün-
dung</t>
  </si>
  <si>
    <t>Anzahl der Teilnehmer:</t>
  </si>
  <si>
    <t>Zusammenstellung der rückmelderelevanten Daten</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</si>
  <si>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</si>
  <si>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</si>
  <si>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</si>
  <si>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</si>
  <si>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</si>
  <si>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</si>
  <si>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</si>
  <si>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Anzahl der Teilnehmer der Schule</t>
  </si>
  <si>
    <t>2.</t>
  </si>
  <si>
    <t>Halbjahresnote 1</t>
  </si>
  <si>
    <t>Halbjahresnote 2</t>
  </si>
  <si>
    <t>Halbjahresnote 3</t>
  </si>
  <si>
    <t>Halbjahresnote 4</t>
  </si>
  <si>
    <t>Halbjahresnote 5</t>
  </si>
  <si>
    <t>Halbjahresnote 6</t>
  </si>
  <si>
    <t>3.</t>
  </si>
  <si>
    <t>Anzahl der erteilten Noten in der ZKA</t>
  </si>
  <si>
    <t>Klassenarbeitsnote 1</t>
  </si>
  <si>
    <t>Klassenarbeitsnote 2</t>
  </si>
  <si>
    <t>Klassenarbeitsnote 3</t>
  </si>
  <si>
    <t>Klassenarbeitsnote 4</t>
  </si>
  <si>
    <t>Klassenarbeitsnote 5</t>
  </si>
  <si>
    <t>Klassenarbeitsnote 6</t>
  </si>
  <si>
    <t>4.</t>
  </si>
  <si>
    <r>
      <t xml:space="preserve">erreichte BE in den Aufgaben
</t>
    </r>
    <r>
      <rPr>
        <b/>
        <sz val="9"/>
        <color theme="1"/>
        <rFont val="Calibri"/>
        <family val="2"/>
        <scheme val="minor"/>
      </rPr>
      <t>(Einzutragen ist jeweils die Summe der erreichten Bewertungseinheiten der Schule bei den Aufgaben)</t>
    </r>
  </si>
  <si>
    <t>Hinweise durch die Lehrkräfte*</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</si>
  <si>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</si>
  <si>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</si>
  <si>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</si>
  <si>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t>Kompetenzbereich</t>
  </si>
  <si>
    <t>Note ZKA</t>
  </si>
  <si>
    <t>Notenschlüssel</t>
  </si>
  <si>
    <t>ab BE</t>
  </si>
  <si>
    <t>Klasse A</t>
  </si>
  <si>
    <t>Klasse B</t>
  </si>
  <si>
    <t>Klasse C</t>
  </si>
  <si>
    <t>Klasse D</t>
  </si>
  <si>
    <t>Klasse E</t>
  </si>
  <si>
    <t>Daten für Klassendiagramme</t>
  </si>
  <si>
    <t>Anzahl der erteilten Halbjahresnoten für an der ZKA teilnehmende Schüler</t>
  </si>
  <si>
    <t>5.</t>
  </si>
  <si>
    <t>diese Kl.</t>
  </si>
  <si>
    <t>Kl. II</t>
  </si>
  <si>
    <t>Kl. III</t>
  </si>
  <si>
    <t>Kl. IV</t>
  </si>
  <si>
    <t>Kl. V</t>
  </si>
  <si>
    <t>HJN</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</si>
  <si>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</si>
  <si>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</si>
  <si>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</si>
  <si>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</si>
  <si>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</si>
  <si>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</si>
  <si>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</si>
  <si>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</si>
  <si>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</si>
  <si>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</si>
  <si>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</si>
  <si>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</si>
  <si>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</si>
  <si>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</si>
  <si>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</si>
  <si>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</si>
  <si>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</si>
  <si>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</si>
  <si>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</si>
  <si>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</si>
  <si>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</si>
  <si>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</si>
  <si>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</si>
  <si>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</si>
  <si>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Zuhören</t>
  </si>
  <si>
    <t>Lesen / Sprache</t>
  </si>
  <si>
    <t>Name nennen</t>
  </si>
  <si>
    <t>MC: Eigenschaften</t>
  </si>
  <si>
    <t>Richtung angeben</t>
  </si>
  <si>
    <t>MC: Wunsch</t>
  </si>
  <si>
    <t>Feldarbeit</t>
  </si>
  <si>
    <t>Æ</t>
  </si>
  <si>
    <r>
      <t xml:space="preserve">RS: </t>
    </r>
    <r>
      <rPr>
        <i/>
        <sz val="8"/>
        <color theme="1"/>
        <rFont val="Calibri"/>
        <family val="2"/>
        <scheme val="minor"/>
      </rPr>
      <t>sitzt</t>
    </r>
  </si>
  <si>
    <r>
      <t xml:space="preserve">RS: </t>
    </r>
    <r>
      <rPr>
        <i/>
        <sz val="8"/>
        <color theme="1"/>
        <rFont val="Calibri"/>
        <family val="2"/>
        <scheme val="minor"/>
      </rPr>
      <t>Himmel</t>
    </r>
  </si>
  <si>
    <r>
      <t xml:space="preserve">RS </t>
    </r>
    <r>
      <rPr>
        <i/>
        <sz val="8"/>
        <color theme="1"/>
        <rFont val="Calibri"/>
        <family val="2"/>
        <scheme val="minor"/>
      </rPr>
      <t>dicke</t>
    </r>
  </si>
  <si>
    <r>
      <t xml:space="preserve">RS </t>
    </r>
    <r>
      <rPr>
        <i/>
        <sz val="8"/>
        <color theme="1"/>
        <rFont val="Calibri"/>
        <family val="2"/>
        <scheme val="minor"/>
      </rPr>
      <t>wird</t>
    </r>
  </si>
  <si>
    <t>MC: Wetter
beeinflussen</t>
  </si>
  <si>
    <r>
      <t xml:space="preserve">Begründung:
</t>
    </r>
    <r>
      <rPr>
        <i/>
        <sz val="8"/>
        <color theme="1"/>
        <rFont val="Calibri"/>
        <family val="2"/>
        <scheme val="minor"/>
      </rPr>
      <t>Wetterregel</t>
    </r>
  </si>
  <si>
    <t>keine weitere
Korrektur</t>
  </si>
  <si>
    <t>Begründung:
Schreibung</t>
  </si>
  <si>
    <t>Computer-
programm…</t>
  </si>
  <si>
    <t xml:space="preserve">Sprichwort
erklären </t>
  </si>
  <si>
    <t xml:space="preserve">Richtig-Falsch-
Auswahl
 </t>
  </si>
  <si>
    <t>Aufgabe 1 - Name nennen</t>
  </si>
  <si>
    <t>Aufgabe 2 - MC: Eigenschaften</t>
  </si>
  <si>
    <t>Aufgabe 3 - Ergänzung</t>
  </si>
  <si>
    <t>Aufgabe 4 - Begründung</t>
  </si>
  <si>
    <t>Aufgabe 5 - Richtung angeben</t>
  </si>
  <si>
    <t>Aufgabe 7 - MC: Wunsch</t>
  </si>
  <si>
    <t>Aufgabe 14 - Begründung</t>
  </si>
  <si>
    <t>Aufgabe 6 - MC: Wetter beeinflussen</t>
  </si>
  <si>
    <t>Aufgabe 8 - Wörter nach Alphabet</t>
  </si>
  <si>
    <t>Aufgabe 11 - keine weitere Korrektur</t>
  </si>
  <si>
    <t>Aufgabe 12 - Begründung: Schreibung</t>
  </si>
  <si>
    <t xml:space="preserve">Aufgabe 13 - Richtig-Falsch-Auswahl </t>
  </si>
  <si>
    <r>
      <t xml:space="preserve">Aufgabe 9 - Adjektiv </t>
    </r>
    <r>
      <rPr>
        <i/>
        <sz val="11"/>
        <color theme="1"/>
        <rFont val="Calibri"/>
        <family val="2"/>
        <scheme val="minor"/>
      </rPr>
      <t>windig</t>
    </r>
    <r>
      <rPr>
        <sz val="11"/>
        <color theme="1"/>
        <rFont val="Calibri"/>
        <family val="2"/>
        <scheme val="minor"/>
      </rPr>
      <t xml:space="preserve"> …</t>
    </r>
  </si>
  <si>
    <r>
      <t xml:space="preserve">Aufgabe 9 - Adjektiv </t>
    </r>
    <r>
      <rPr>
        <i/>
        <sz val="11"/>
        <color theme="1"/>
        <rFont val="Calibri"/>
        <family val="2"/>
        <scheme val="minor"/>
      </rPr>
      <t>regnerisch</t>
    </r>
  </si>
  <si>
    <r>
      <t xml:space="preserve">Aufgabe 9 - Adjektiv </t>
    </r>
    <r>
      <rPr>
        <i/>
        <sz val="11"/>
        <color theme="1"/>
        <rFont val="Calibri"/>
        <family val="2"/>
        <scheme val="minor"/>
      </rPr>
      <t>wolkig</t>
    </r>
    <r>
      <rPr>
        <sz val="11"/>
        <color theme="1"/>
        <rFont val="Calibri"/>
        <family val="2"/>
        <scheme val="minor"/>
      </rPr>
      <t xml:space="preserve"> …</t>
    </r>
  </si>
  <si>
    <r>
      <t xml:space="preserve">Aufgabe 10 - Begründung: </t>
    </r>
    <r>
      <rPr>
        <i/>
        <sz val="11"/>
        <color theme="1"/>
        <rFont val="Calibri"/>
        <family val="2"/>
        <scheme val="minor"/>
      </rPr>
      <t>Wetterregel</t>
    </r>
  </si>
  <si>
    <r>
      <t xml:space="preserve">Aufgabe 11 - RS: </t>
    </r>
    <r>
      <rPr>
        <i/>
        <sz val="11"/>
        <color theme="1"/>
        <rFont val="Calibri"/>
        <family val="2"/>
        <scheme val="minor"/>
      </rPr>
      <t>sitzt</t>
    </r>
  </si>
  <si>
    <r>
      <t xml:space="preserve">Aufgabe 11 - RS: </t>
    </r>
    <r>
      <rPr>
        <i/>
        <sz val="11"/>
        <color theme="1"/>
        <rFont val="Calibri"/>
        <family val="2"/>
        <scheme val="minor"/>
      </rPr>
      <t>Himmel</t>
    </r>
  </si>
  <si>
    <r>
      <t xml:space="preserve">Aufgabe 11 - RS </t>
    </r>
    <r>
      <rPr>
        <i/>
        <sz val="11"/>
        <color theme="1"/>
        <rFont val="Calibri"/>
        <family val="2"/>
        <scheme val="minor"/>
      </rPr>
      <t>dicke</t>
    </r>
  </si>
  <si>
    <r>
      <t xml:space="preserve">Aufgabe 11 - RS </t>
    </r>
    <r>
      <rPr>
        <i/>
        <sz val="11"/>
        <color theme="1"/>
        <rFont val="Calibri"/>
        <family val="2"/>
        <scheme val="minor"/>
      </rPr>
      <t>wird</t>
    </r>
  </si>
  <si>
    <r>
      <t xml:space="preserve">Aufgabe 15 - </t>
    </r>
    <r>
      <rPr>
        <i/>
        <sz val="11"/>
        <color theme="1"/>
        <rFont val="Calibri"/>
        <family val="2"/>
        <scheme val="minor"/>
      </rPr>
      <t>Feldarbeit</t>
    </r>
  </si>
  <si>
    <r>
      <t xml:space="preserve">Aufgabe 15 - </t>
    </r>
    <r>
      <rPr>
        <i/>
        <sz val="11"/>
        <color theme="1"/>
        <rFont val="Calibri"/>
        <family val="2"/>
        <scheme val="minor"/>
      </rPr>
      <t>Computerprogramm…</t>
    </r>
  </si>
  <si>
    <r>
      <t xml:space="preserve">Aufgabe 16 - </t>
    </r>
    <r>
      <rPr>
        <i/>
        <sz val="11"/>
        <color theme="1"/>
        <rFont val="Calibri"/>
        <family val="2"/>
        <scheme val="minor"/>
      </rPr>
      <t>Sprichwort erklären</t>
    </r>
  </si>
  <si>
    <t>A25</t>
  </si>
  <si>
    <t>A26</t>
  </si>
  <si>
    <t>A27</t>
  </si>
  <si>
    <t>BE/AFB</t>
  </si>
  <si>
    <t>BE ist</t>
  </si>
  <si>
    <t>BE/KB</t>
  </si>
  <si>
    <t>Name
nennen</t>
  </si>
  <si>
    <t>Richtung
angeben</t>
  </si>
  <si>
    <t>MC:
Wunsch</t>
  </si>
  <si>
    <t>MC:
Eigen-
schaften</t>
  </si>
  <si>
    <t>MC:
Wetter
beein-
flussen</t>
  </si>
  <si>
    <t xml:space="preserve"> </t>
  </si>
  <si>
    <r>
      <t xml:space="preserve">Begrün-
dung:
</t>
    </r>
    <r>
      <rPr>
        <i/>
        <sz val="8"/>
        <color theme="1"/>
        <rFont val="Arial Narrow"/>
        <family val="2"/>
      </rPr>
      <t>Wetter-
regel</t>
    </r>
  </si>
  <si>
    <r>
      <t xml:space="preserve">RS:
</t>
    </r>
    <r>
      <rPr>
        <i/>
        <sz val="8"/>
        <color theme="1"/>
        <rFont val="Arial Narrow"/>
        <family val="2"/>
      </rPr>
      <t>sitzt</t>
    </r>
  </si>
  <si>
    <r>
      <t>RS:
H</t>
    </r>
    <r>
      <rPr>
        <i/>
        <sz val="8"/>
        <color theme="1"/>
        <rFont val="Arial Narrow"/>
        <family val="2"/>
      </rPr>
      <t>immel</t>
    </r>
  </si>
  <si>
    <r>
      <t xml:space="preserve">RS:
</t>
    </r>
    <r>
      <rPr>
        <i/>
        <sz val="8"/>
        <color theme="1"/>
        <rFont val="Arial Narrow"/>
        <family val="2"/>
      </rPr>
      <t>dicke</t>
    </r>
  </si>
  <si>
    <r>
      <t xml:space="preserve">RS:
</t>
    </r>
    <r>
      <rPr>
        <i/>
        <sz val="8"/>
        <color theme="1"/>
        <rFont val="Arial Narrow"/>
        <family val="2"/>
      </rPr>
      <t>wird</t>
    </r>
  </si>
  <si>
    <t>keine
weitere
Korrektur</t>
  </si>
  <si>
    <t>Begrün-
dung:
Schrei-
bung</t>
  </si>
  <si>
    <t>Feld-
arbeit</t>
  </si>
  <si>
    <t>Compu-
terpro-
gramm
…</t>
  </si>
  <si>
    <t xml:space="preserve">Sprich-
wort
erklären </t>
  </si>
  <si>
    <t>Richtig-
Falsch-
Auswahl</t>
  </si>
  <si>
    <t>Zentrale Klassenarbeit Schuljahrgang 4 - Deutsch - 2018</t>
  </si>
  <si>
    <t>Anforderungsbereiche:</t>
  </si>
  <si>
    <t>Kompetenzbereiche:</t>
  </si>
  <si>
    <t>Lesen/Sprache</t>
  </si>
  <si>
    <t>Reim zu froh</t>
  </si>
  <si>
    <t>Reim zu gemein</t>
  </si>
  <si>
    <t>Ordnen nach
Alphabet</t>
  </si>
  <si>
    <t>Adjektiv zu Wind</t>
  </si>
  <si>
    <t>Adjektiv zu Regen</t>
  </si>
  <si>
    <t>Adjektiv zu Wolke</t>
  </si>
  <si>
    <t>Aufgabe 3 - Reim zu froh</t>
  </si>
  <si>
    <t>Aufgabe 3 - Reim zu gemein</t>
  </si>
  <si>
    <t>Aufgabe 9 - Adjektiv zu Wind</t>
  </si>
  <si>
    <t>Aufgabe 9 - Adjektiv zu Wolke</t>
  </si>
  <si>
    <t>Aufgabe 9 - Adjektiv zu Regen</t>
  </si>
  <si>
    <t>Aufgabe 8 - Ordnen nach Alphabet</t>
  </si>
  <si>
    <t>Ordnen
nach
Alphabet</t>
  </si>
  <si>
    <r>
      <t xml:space="preserve">Adjektiv
</t>
    </r>
    <r>
      <rPr>
        <i/>
        <sz val="8"/>
        <color theme="1"/>
        <rFont val="Arial Narrow"/>
        <family val="2"/>
      </rPr>
      <t>zu
Wind</t>
    </r>
  </si>
  <si>
    <r>
      <t xml:space="preserve">Adjektiv
</t>
    </r>
    <r>
      <rPr>
        <i/>
        <sz val="8"/>
        <color theme="1"/>
        <rFont val="Arial Narrow"/>
        <family val="2"/>
      </rPr>
      <t>zu
Regen</t>
    </r>
  </si>
  <si>
    <r>
      <t xml:space="preserve">Adjektiv
</t>
    </r>
    <r>
      <rPr>
        <i/>
        <sz val="8"/>
        <color theme="1"/>
        <rFont val="Arial Narrow"/>
        <family val="2"/>
      </rPr>
      <t>zu
Wolke</t>
    </r>
  </si>
  <si>
    <t>Reim
zu
froh</t>
  </si>
  <si>
    <t>Reim
zu
gemein</t>
  </si>
  <si>
    <t>SuS ohne HJN</t>
  </si>
  <si>
    <r>
      <rPr>
        <sz val="11"/>
        <color rgb="FF0070C0"/>
        <rFont val="Calibri"/>
        <family val="2"/>
        <scheme val="minor"/>
      </rPr>
      <t xml:space="preserve">ggf. Schülerinnen und Schüler ohne Halbjahresnote </t>
    </r>
    <r>
      <rPr>
        <b/>
        <sz val="11"/>
        <color rgb="FF0070C0"/>
        <rFont val="Calibri"/>
        <family val="2"/>
        <scheme val="minor"/>
      </rPr>
      <t>(bitte Richtigkeit prüfen!)</t>
    </r>
  </si>
  <si>
    <t>Anforderungsbereich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</si>
</sst>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6"/>
      <color theme="1"/>
      <name val="Arial"/>
      <family val="2"/>
    </font>
    <font>
      <sz val="10"/>
      <color theme="1"/>
      <name val="Calibri"/>
      <family val="2"/>
      <scheme val="minor"/>
    </font>
    <font>
      <sz val="10"/>
      <name val="Arial"/>
      <family val="2"/>
    </font>
    <font>
      <b/>
      <sz val="11"/>
      <color theme="1"/>
      <name val="Calibri"/>
      <family val="2"/>
      <scheme val="minor"/>
    </font>
    <font>
      <b/>
      <sz val="10"/>
      <color theme="1"/>
      <name val="Calibri"/>
      <family val="2"/>
      <scheme val="minor"/>
    </font>
    <font>
      <sz val="11"/>
      <color rgb="FFFF0000"/>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b/>
      <sz val="12"/>
      <name val="Calibri"/>
      <family val="2"/>
      <scheme val="minor"/>
    </font>
    <font>
      <sz val="10"/>
      <name val="Wingdings"/>
      <charset val="2"/>
    </font>
    <font>
      <sz val="11"/>
      <name val="Calibri"/>
      <family val="2"/>
      <scheme val="minor"/>
    </font>
    <font>
      <b/>
      <sz val="9"/>
      <color theme="1"/>
      <name val="Calibri"/>
      <family val="2"/>
      <scheme val="minor"/>
    </font>
    <font>
      <sz val="11"/>
      <color theme="1"/>
      <name val="Wingdings"/>
      <charset val="2"/>
    </font>
    <font>
      <b/>
      <sz val="16"/>
      <color rgb="FFFF0000"/>
      <name val="Calibri"/>
      <family val="2"/>
      <scheme val="minor"/>
    </font>
    <font>
      <sz val="8"/>
      <color theme="1"/>
      <name val="Calibri"/>
      <family val="2"/>
      <scheme val="minor"/>
    </font>
    <font>
      <i/>
      <sz val="8"/>
      <color theme="1"/>
      <name val="Calibri"/>
      <family val="2"/>
      <scheme val="minor"/>
    </font>
    <font>
      <b/>
      <sz val="8"/>
      <color theme="1"/>
      <name val="Calibri"/>
      <family val="2"/>
      <scheme val="minor"/>
    </font>
    <font>
      <sz val="8"/>
      <name val="Calibri"/>
      <family val="2"/>
      <scheme val="minor"/>
    </font>
    <font>
      <b/>
      <sz val="8"/>
      <color theme="1"/>
      <name val="Symbol"/>
      <family val="1"/>
      <charset val="2"/>
    </font>
    <font>
      <sz val="11"/>
      <color theme="1"/>
      <name val="Calibri"/>
      <family val="2"/>
      <scheme val="minor"/>
    </font>
    <font>
      <i/>
      <sz val="11"/>
      <color theme="1"/>
      <name val="Calibri"/>
      <family val="2"/>
      <scheme val="minor"/>
    </font>
    <font>
      <b/>
      <sz val="28"/>
      <color theme="1"/>
      <name val="Calibri"/>
      <family val="2"/>
      <scheme val="minor"/>
    </font>
    <font>
      <sz val="8"/>
      <color theme="1"/>
      <name val="Arial Narrow"/>
      <family val="2"/>
    </font>
    <font>
      <i/>
      <sz val="8"/>
      <color theme="1"/>
      <name val="Arial Narrow"/>
      <family val="2"/>
    </font>
    <font>
      <sz val="12"/>
      <color theme="1"/>
      <name val="Calibri"/>
      <family val="2"/>
      <scheme val="minor"/>
    </font>
    <font>
      <b/>
      <sz val="11"/>
      <color rgb="FF0070C0"/>
      <name val="Calibri"/>
      <family val="2"/>
      <scheme val="minor"/>
    </font>
    <font>
      <sz val="11"/>
      <color rgb="FF0070C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00B0F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bottom/>
      <diagonal/>
    </border>
    <border>
      <left style="thin">
        <color indexed="64"/>
      </left>
      <right/>
      <top/>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style="thin">
        <color auto="1"/>
      </top>
      <bottom style="thick">
        <color rgb="FFFFC000"/>
      </bottom>
      <diagonal/>
    </border>
    <border>
      <left style="thin">
        <color auto="1"/>
      </left>
      <right style="thick">
        <color rgb="FF00B050"/>
      </right>
      <top style="thin">
        <color auto="1"/>
      </top>
      <bottom/>
      <diagonal/>
    </border>
    <border>
      <left style="thin">
        <color indexed="64"/>
      </left>
      <right style="thin">
        <color indexed="64"/>
      </right>
      <top/>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medium">
        <color rgb="FFFF0000"/>
      </right>
      <top style="hair">
        <color indexed="64"/>
      </top>
      <bottom style="hair">
        <color indexed="64"/>
      </bottom>
      <diagonal/>
    </border>
    <border>
      <left style="thin">
        <color indexed="64"/>
      </left>
      <right style="medium">
        <color rgb="FFFF0000"/>
      </right>
      <top style="hair">
        <color indexed="64"/>
      </top>
      <bottom style="thin">
        <color indexed="64"/>
      </bottom>
      <diagonal/>
    </border>
    <border>
      <left style="thin">
        <color indexed="64"/>
      </left>
      <right style="medium">
        <color rgb="FFFF0000"/>
      </right>
      <top/>
      <bottom style="hair">
        <color indexed="64"/>
      </bottom>
      <diagonal/>
    </border>
    <border>
      <left style="medium">
        <color rgb="FFFF0000"/>
      </left>
      <right/>
      <top style="medium">
        <color rgb="FFFF0000"/>
      </top>
      <bottom style="hair">
        <color indexed="64"/>
      </bottom>
      <diagonal/>
    </border>
    <border>
      <left style="thin">
        <color indexed="64"/>
      </left>
      <right style="thin">
        <color indexed="64"/>
      </right>
      <top style="medium">
        <color rgb="FFFF0000"/>
      </top>
      <bottom style="hair">
        <color indexed="64"/>
      </bottom>
      <diagonal/>
    </border>
    <border>
      <left style="thin">
        <color indexed="64"/>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thin">
        <color indexed="64"/>
      </left>
      <right style="medium">
        <color rgb="FFFF0000"/>
      </right>
      <top style="medium">
        <color rgb="FFFF0000"/>
      </top>
      <bottom style="hair">
        <color indexed="64"/>
      </bottom>
      <diagonal/>
    </border>
    <border>
      <left style="medium">
        <color rgb="FFFF0000"/>
      </left>
      <right/>
      <top style="hair">
        <color indexed="64"/>
      </top>
      <bottom style="hair">
        <color indexed="64"/>
      </bottom>
      <diagonal/>
    </border>
    <border>
      <left style="medium">
        <color rgb="FFFF0000"/>
      </left>
      <right/>
      <top style="hair">
        <color indexed="64"/>
      </top>
      <bottom style="thin">
        <color indexed="64"/>
      </bottom>
      <diagonal/>
    </border>
    <border>
      <left style="medium">
        <color rgb="FFFF0000"/>
      </left>
      <right/>
      <top/>
      <bottom style="hair">
        <color indexed="64"/>
      </bottom>
      <diagonal/>
    </border>
    <border>
      <left style="medium">
        <color rgb="FFFF0000"/>
      </left>
      <right/>
      <top style="hair">
        <color indexed="64"/>
      </top>
      <bottom style="medium">
        <color rgb="FFFF0000"/>
      </bottom>
      <diagonal/>
    </border>
    <border>
      <left style="thin">
        <color indexed="64"/>
      </left>
      <right style="thin">
        <color indexed="64"/>
      </right>
      <top style="hair">
        <color indexed="64"/>
      </top>
      <bottom style="medium">
        <color rgb="FFFF0000"/>
      </bottom>
      <diagonal/>
    </border>
    <border>
      <left style="thin">
        <color indexed="64"/>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thin">
        <color indexed="64"/>
      </left>
      <right style="medium">
        <color rgb="FFFF0000"/>
      </right>
      <top style="hair">
        <color indexed="64"/>
      </top>
      <bottom style="medium">
        <color rgb="FFFF0000"/>
      </bottom>
      <diagonal/>
    </border>
  </borders>
  <cellStyleXfs count="5">
    <xf numFmtId="0" fontId="0" fillId="0" borderId="0"/>
    <xf numFmtId="0" fontId="3" fillId="0" borderId="0"/>
    <xf numFmtId="0" fontId="3" fillId="0" borderId="0"/>
    <xf numFmtId="0" fontId="3" fillId="0" borderId="0"/>
    <xf numFmtId="9" fontId="21" fillId="0" borderId="0" applyFont="0" applyFill="0" applyBorder="0" applyAlignment="0" applyProtection="0"/>
  </cellStyleXfs>
  <cellXfs count="317">
    <xf numFmtId="0" fontId="0" fillId="0" borderId="0" xfId="0"/>
    <xf numFmtId="0" fontId="1" fillId="0" borderId="0" xfId="0" applyFont="1"/>
    <xf numFmtId="0" fontId="7"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1" fillId="0" borderId="0" xfId="0" applyFont="1" applyAlignment="1" applyProtection="1">
      <alignment horizontal="center" vertical="center" wrapText="1"/>
      <protection hidden="1"/>
    </xf>
    <xf numFmtId="0" fontId="4" fillId="9" borderId="0" xfId="0" applyFont="1" applyFill="1" applyAlignment="1" applyProtection="1">
      <alignment horizontal="right" vertical="top"/>
      <protection hidden="1"/>
    </xf>
    <xf numFmtId="0" fontId="4" fillId="0" borderId="0" xfId="0" applyFont="1" applyFill="1" applyAlignment="1" applyProtection="1">
      <alignment horizontal="left" vertical="top"/>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2" fillId="0" borderId="0" xfId="1" applyFont="1" applyAlignment="1" applyProtection="1">
      <alignment wrapText="1"/>
      <protection hidden="1"/>
    </xf>
    <xf numFmtId="0" fontId="4" fillId="0" borderId="1" xfId="0" applyFont="1" applyBorder="1" applyAlignment="1" applyProtection="1">
      <alignment horizontal="center"/>
      <protection hidden="1"/>
    </xf>
    <xf numFmtId="0" fontId="4" fillId="0" borderId="0" xfId="0" applyFont="1" applyFill="1" applyBorder="1" applyAlignment="1" applyProtection="1">
      <alignment horizontal="center"/>
      <protection hidden="1"/>
    </xf>
    <xf numFmtId="0" fontId="0" fillId="8" borderId="17" xfId="0" applyFont="1" applyFill="1" applyBorder="1" applyAlignment="1" applyProtection="1">
      <alignment horizontal="center"/>
      <protection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0" fillId="0" borderId="21" xfId="0" applyFont="1" applyFill="1" applyBorder="1" applyAlignment="1" applyProtection="1">
      <alignment horizontal="center"/>
      <protection hidden="1"/>
    </xf>
    <xf numFmtId="0" fontId="4" fillId="9" borderId="0" xfId="0" applyFont="1" applyFill="1" applyAlignment="1" applyProtection="1">
      <alignment vertical="top"/>
      <protection hidden="1"/>
    </xf>
    <xf numFmtId="0" fontId="4" fillId="0" borderId="0" xfId="0" applyFont="1" applyFill="1" applyBorder="1" applyAlignment="1" applyProtection="1">
      <alignment horizontal="left" vertical="top"/>
      <protection hidden="1"/>
    </xf>
    <xf numFmtId="0" fontId="4" fillId="0" borderId="22" xfId="0" applyFont="1" applyFill="1" applyBorder="1" applyAlignment="1" applyProtection="1">
      <alignment horizontal="center"/>
      <protection hidden="1"/>
    </xf>
    <xf numFmtId="0" fontId="0" fillId="8" borderId="23" xfId="0" applyFont="1" applyFill="1" applyBorder="1" applyAlignment="1" applyProtection="1">
      <alignment horizontal="center"/>
      <protection hidden="1"/>
    </xf>
    <xf numFmtId="0" fontId="4" fillId="9" borderId="0" xfId="0" applyFont="1" applyFill="1" applyAlignment="1" applyProtection="1">
      <alignment vertical="top" wrapText="1"/>
      <protection hidden="1"/>
    </xf>
    <xf numFmtId="0" fontId="0" fillId="0" borderId="9" xfId="0" applyFont="1" applyFill="1" applyBorder="1" applyAlignment="1" applyProtection="1">
      <alignment horizontal="center"/>
      <protection hidden="1"/>
    </xf>
    <xf numFmtId="0" fontId="2" fillId="0" borderId="0" xfId="0" applyFont="1" applyFill="1" applyAlignment="1" applyProtection="1">
      <alignment horizontal="left" wrapText="1"/>
      <protection hidden="1"/>
    </xf>
    <xf numFmtId="0" fontId="0" fillId="0" borderId="0" xfId="0" applyFont="1" applyAlignment="1" applyProtection="1">
      <alignment horizontal="center"/>
      <protection hidden="1"/>
    </xf>
    <xf numFmtId="0" fontId="0" fillId="0" borderId="0" xfId="0" applyFont="1" applyAlignment="1" applyProtection="1">
      <alignment horizontal="right" indent="1"/>
      <protection hidden="1"/>
    </xf>
    <xf numFmtId="0" fontId="0" fillId="0" borderId="0" xfId="0" applyFont="1" applyAlignment="1" applyProtection="1">
      <protection hidden="1"/>
    </xf>
    <xf numFmtId="0" fontId="2" fillId="0" borderId="0" xfId="0" applyFont="1" applyAlignment="1" applyProtection="1">
      <alignment horizontal="center"/>
      <protection hidden="1"/>
    </xf>
    <xf numFmtId="0" fontId="2" fillId="0" borderId="0" xfId="0" applyFont="1" applyProtection="1">
      <protection hidden="1"/>
    </xf>
    <xf numFmtId="0" fontId="5" fillId="0" borderId="6" xfId="0" applyFont="1" applyBorder="1" applyAlignment="1" applyProtection="1">
      <alignment horizontal="right" vertical="center"/>
      <protection hidden="1"/>
    </xf>
    <xf numFmtId="0" fontId="5" fillId="0" borderId="0" xfId="0" applyFont="1" applyBorder="1" applyAlignment="1" applyProtection="1">
      <alignment vertical="center"/>
      <protection hidden="1"/>
    </xf>
    <xf numFmtId="0" fontId="5" fillId="0" borderId="0" xfId="0" applyFont="1" applyBorder="1" applyAlignment="1" applyProtection="1">
      <alignment horizontal="right" vertical="center"/>
      <protection hidden="1"/>
    </xf>
    <xf numFmtId="0" fontId="5" fillId="0" borderId="1"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0" fillId="0" borderId="0" xfId="0" applyFont="1" applyAlignment="1" applyProtection="1">
      <alignment vertical="center"/>
      <protection hidden="1"/>
    </xf>
    <xf numFmtId="164" fontId="5" fillId="0" borderId="0" xfId="0" applyNumberFormat="1" applyFont="1" applyFill="1" applyBorder="1" applyAlignment="1" applyProtection="1">
      <alignment horizontal="center" vertical="center"/>
      <protection hidden="1"/>
    </xf>
    <xf numFmtId="0" fontId="2" fillId="8" borderId="0" xfId="0" applyFont="1" applyFill="1" applyAlignment="1" applyProtection="1">
      <alignment horizontal="center"/>
      <protection hidden="1"/>
    </xf>
    <xf numFmtId="0" fontId="2" fillId="0" borderId="0" xfId="0" applyFont="1" applyFill="1" applyBorder="1" applyAlignment="1" applyProtection="1">
      <alignment horizontal="center"/>
      <protection hidden="1"/>
    </xf>
    <xf numFmtId="0" fontId="6" fillId="0" borderId="0" xfId="0" applyFont="1" applyAlignment="1" applyProtection="1">
      <alignment horizontal="left" vertical="top"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2" fontId="7" fillId="0" borderId="0" xfId="0" applyNumberFormat="1" applyFont="1" applyAlignment="1" applyProtection="1">
      <alignment vertical="top"/>
      <protection hidden="1"/>
    </xf>
    <xf numFmtId="2" fontId="0" fillId="0" borderId="0" xfId="0" applyNumberFormat="1" applyFont="1" applyAlignment="1" applyProtection="1">
      <alignment wrapText="1"/>
      <protection hidden="1"/>
    </xf>
    <xf numFmtId="2" fontId="0" fillId="0" borderId="0" xfId="0" applyNumberFormat="1" applyFont="1" applyProtection="1">
      <protection hidden="1"/>
    </xf>
    <xf numFmtId="2" fontId="6" fillId="0" borderId="0" xfId="0" applyNumberFormat="1" applyFont="1" applyAlignment="1" applyProtection="1">
      <alignment horizontal="left" vertical="top" wrapText="1"/>
      <protection hidden="1"/>
    </xf>
    <xf numFmtId="2" fontId="11" fillId="0" borderId="0" xfId="0" applyNumberFormat="1" applyFont="1" applyAlignment="1" applyProtection="1">
      <alignment horizontal="center" vertical="center" wrapText="1"/>
      <protection hidden="1"/>
    </xf>
    <xf numFmtId="2" fontId="4" fillId="9" borderId="0" xfId="0" applyNumberFormat="1" applyFont="1" applyFill="1" applyAlignment="1" applyProtection="1">
      <alignment horizontal="right" vertical="top"/>
      <protection hidden="1"/>
    </xf>
    <xf numFmtId="2" fontId="4" fillId="0" borderId="0" xfId="0" applyNumberFormat="1" applyFont="1" applyFill="1" applyAlignment="1" applyProtection="1">
      <alignment horizontal="left" vertical="top"/>
      <protection hidden="1"/>
    </xf>
    <xf numFmtId="2" fontId="0" fillId="0" borderId="0" xfId="0" quotePrefix="1" applyNumberFormat="1" applyFont="1" applyAlignment="1" applyProtection="1">
      <alignment horizontal="right" vertical="top"/>
      <protection hidden="1"/>
    </xf>
    <xf numFmtId="2" fontId="12" fillId="0" borderId="0" xfId="1" applyNumberFormat="1" applyFont="1" applyAlignment="1" applyProtection="1">
      <alignment wrapText="1"/>
      <protection hidden="1"/>
    </xf>
    <xf numFmtId="2" fontId="0" fillId="0" borderId="0" xfId="0" applyNumberFormat="1" applyFont="1" applyFill="1" applyBorder="1" applyAlignment="1" applyProtection="1">
      <alignment horizontal="center"/>
      <protection hidden="1"/>
    </xf>
    <xf numFmtId="2" fontId="0" fillId="0" borderId="0" xfId="0" applyNumberFormat="1" applyFont="1" applyAlignment="1" applyProtection="1">
      <alignment vertical="top"/>
      <protection hidden="1"/>
    </xf>
    <xf numFmtId="2" fontId="0" fillId="0" borderId="0" xfId="0" applyNumberFormat="1" applyFont="1" applyFill="1" applyBorder="1" applyProtection="1">
      <protection hidden="1"/>
    </xf>
    <xf numFmtId="2" fontId="4" fillId="9" borderId="0" xfId="0" applyNumberFormat="1" applyFont="1" applyFill="1" applyAlignment="1" applyProtection="1">
      <alignment vertical="top" wrapText="1"/>
      <protection hidden="1"/>
    </xf>
    <xf numFmtId="2" fontId="4" fillId="0" borderId="0" xfId="0" applyNumberFormat="1" applyFont="1" applyFill="1" applyBorder="1" applyAlignment="1" applyProtection="1">
      <alignment horizontal="left" vertical="top"/>
      <protection hidden="1"/>
    </xf>
    <xf numFmtId="2" fontId="0" fillId="0" borderId="9" xfId="0" applyNumberFormat="1" applyFont="1" applyFill="1" applyBorder="1" applyAlignment="1" applyProtection="1">
      <alignment horizontal="center"/>
      <protection hidden="1"/>
    </xf>
    <xf numFmtId="2" fontId="2" fillId="0" borderId="0" xfId="0" applyNumberFormat="1" applyFont="1" applyFill="1" applyAlignment="1" applyProtection="1">
      <alignment horizontal="left" wrapText="1"/>
      <protection hidden="1"/>
    </xf>
    <xf numFmtId="0" fontId="5" fillId="8" borderId="0" xfId="0" applyFont="1" applyFill="1" applyAlignment="1" applyProtection="1">
      <alignment horizontal="center"/>
      <protection hidden="1"/>
    </xf>
    <xf numFmtId="0" fontId="5" fillId="0" borderId="0" xfId="0" applyFont="1" applyFill="1" applyBorder="1" applyAlignment="1" applyProtection="1">
      <alignment horizontal="center"/>
      <protection hidden="1"/>
    </xf>
    <xf numFmtId="1" fontId="4" fillId="0" borderId="1" xfId="0" applyNumberFormat="1" applyFont="1" applyBorder="1" applyAlignment="1" applyProtection="1">
      <alignment horizontal="center"/>
      <protection hidden="1"/>
    </xf>
    <xf numFmtId="1" fontId="4" fillId="0" borderId="0" xfId="0" applyNumberFormat="1" applyFont="1" applyFill="1" applyBorder="1" applyAlignment="1" applyProtection="1">
      <alignment horizontal="center"/>
      <protection hidden="1"/>
    </xf>
    <xf numFmtId="1" fontId="0" fillId="8" borderId="17" xfId="0" applyNumberFormat="1" applyFont="1" applyFill="1" applyBorder="1" applyAlignment="1" applyProtection="1">
      <alignment horizontal="center"/>
      <protection hidden="1"/>
    </xf>
    <xf numFmtId="1" fontId="0" fillId="0" borderId="0" xfId="0" applyNumberFormat="1" applyFont="1" applyFill="1" applyBorder="1" applyAlignment="1" applyProtection="1">
      <alignment horizontal="center"/>
      <protection hidden="1"/>
    </xf>
    <xf numFmtId="1" fontId="0" fillId="8" borderId="18" xfId="0" applyNumberFormat="1" applyFont="1" applyFill="1" applyBorder="1" applyAlignment="1" applyProtection="1">
      <alignment horizontal="center"/>
      <protection locked="0" hidden="1"/>
    </xf>
    <xf numFmtId="1" fontId="0" fillId="8" borderId="19" xfId="0" applyNumberFormat="1" applyFont="1" applyFill="1" applyBorder="1" applyAlignment="1" applyProtection="1">
      <alignment horizontal="center"/>
      <protection locked="0" hidden="1"/>
    </xf>
    <xf numFmtId="1" fontId="0" fillId="8" borderId="20" xfId="0" applyNumberFormat="1" applyFont="1" applyFill="1" applyBorder="1" applyAlignment="1" applyProtection="1">
      <alignment horizontal="center"/>
      <protection locked="0" hidden="1"/>
    </xf>
    <xf numFmtId="1" fontId="0" fillId="0" borderId="0" xfId="0" applyNumberFormat="1" applyFont="1" applyProtection="1">
      <protection hidden="1"/>
    </xf>
    <xf numFmtId="1" fontId="0" fillId="0" borderId="0" xfId="0" applyNumberFormat="1" applyFont="1" applyFill="1" applyBorder="1" applyProtection="1">
      <protection hidden="1"/>
    </xf>
    <xf numFmtId="1" fontId="0" fillId="0" borderId="21" xfId="0" applyNumberFormat="1" applyFont="1" applyFill="1" applyBorder="1" applyAlignment="1" applyProtection="1">
      <alignment horizontal="center"/>
      <protection hidden="1"/>
    </xf>
    <xf numFmtId="1" fontId="0" fillId="0" borderId="12" xfId="0" applyNumberFormat="1" applyFont="1" applyFill="1" applyBorder="1" applyAlignment="1" applyProtection="1">
      <alignment horizontal="center"/>
      <protection locked="0" hidden="1"/>
    </xf>
    <xf numFmtId="1" fontId="0" fillId="0" borderId="0" xfId="0" applyNumberFormat="1" applyFont="1" applyFill="1" applyBorder="1" applyAlignment="1" applyProtection="1">
      <alignment horizontal="center"/>
      <protection locked="0" hidden="1"/>
    </xf>
    <xf numFmtId="1" fontId="0" fillId="0" borderId="13" xfId="0" applyNumberFormat="1" applyFont="1" applyFill="1" applyBorder="1" applyAlignment="1" applyProtection="1">
      <alignment horizontal="center"/>
      <protection locked="0" hidden="1"/>
    </xf>
    <xf numFmtId="1" fontId="4" fillId="9" borderId="0" xfId="0" applyNumberFormat="1" applyFont="1" applyFill="1" applyAlignment="1" applyProtection="1">
      <alignment vertical="top"/>
      <protection hidden="1"/>
    </xf>
    <xf numFmtId="1" fontId="4" fillId="0" borderId="0" xfId="0" applyNumberFormat="1" applyFont="1" applyFill="1" applyBorder="1" applyAlignment="1" applyProtection="1">
      <alignment horizontal="left" vertical="top"/>
      <protection hidden="1"/>
    </xf>
    <xf numFmtId="1" fontId="4" fillId="0" borderId="22" xfId="0" applyNumberFormat="1" applyFont="1" applyFill="1" applyBorder="1" applyAlignment="1" applyProtection="1">
      <alignment horizontal="center"/>
      <protection hidden="1"/>
    </xf>
    <xf numFmtId="1" fontId="0" fillId="8" borderId="23" xfId="0" applyNumberFormat="1" applyFont="1" applyFill="1" applyBorder="1" applyAlignment="1" applyProtection="1">
      <alignment horizontal="center"/>
      <protection hidden="1"/>
    </xf>
    <xf numFmtId="1" fontId="0" fillId="8" borderId="24" xfId="0" applyNumberFormat="1" applyFont="1" applyFill="1" applyBorder="1" applyAlignment="1" applyProtection="1">
      <alignment horizontal="center"/>
      <protection locked="0" hidden="1"/>
    </xf>
    <xf numFmtId="1" fontId="0" fillId="8" borderId="1" xfId="0" applyNumberFormat="1" applyFont="1" applyFill="1" applyBorder="1" applyAlignment="1" applyProtection="1">
      <alignment horizontal="center"/>
      <protection locked="0" hidden="1"/>
    </xf>
    <xf numFmtId="1" fontId="0" fillId="8" borderId="25" xfId="0" applyNumberFormat="1" applyFont="1" applyFill="1" applyBorder="1" applyAlignment="1" applyProtection="1">
      <alignment horizontal="center"/>
      <protection locked="0" hidden="1"/>
    </xf>
    <xf numFmtId="1" fontId="0" fillId="8" borderId="26" xfId="0" applyNumberFormat="1" applyFont="1" applyFill="1" applyBorder="1" applyAlignment="1" applyProtection="1">
      <alignment horizontal="center"/>
      <protection hidden="1"/>
    </xf>
    <xf numFmtId="1" fontId="0" fillId="8" borderId="2" xfId="0" applyNumberFormat="1" applyFont="1" applyFill="1" applyBorder="1" applyAlignment="1" applyProtection="1">
      <alignment horizontal="center"/>
      <protection locked="0" hidden="1"/>
    </xf>
    <xf numFmtId="1" fontId="0" fillId="8" borderId="27" xfId="0" applyNumberFormat="1" applyFont="1" applyFill="1" applyBorder="1" applyAlignment="1" applyProtection="1">
      <alignment horizontal="center"/>
      <protection locked="0" hidden="1"/>
    </xf>
    <xf numFmtId="0" fontId="2" fillId="0" borderId="1" xfId="0" applyFont="1" applyFill="1" applyBorder="1" applyAlignment="1" applyProtection="1">
      <alignment horizontal="center" vertical="center"/>
      <protection hidden="1"/>
    </xf>
    <xf numFmtId="0" fontId="2" fillId="0" borderId="37" xfId="0" applyFont="1" applyFill="1" applyBorder="1" applyAlignment="1" applyProtection="1">
      <alignment horizontal="center" vertical="center"/>
      <protection hidden="1"/>
    </xf>
    <xf numFmtId="0" fontId="2" fillId="0" borderId="39" xfId="0" applyFont="1" applyFill="1" applyBorder="1" applyAlignment="1" applyProtection="1">
      <alignment horizontal="center" vertical="center"/>
      <protection hidden="1"/>
    </xf>
    <xf numFmtId="0" fontId="2" fillId="0" borderId="38" xfId="0" applyFont="1" applyFill="1" applyBorder="1" applyAlignment="1" applyProtection="1">
      <alignment horizontal="center" vertical="center"/>
      <protection hidden="1"/>
    </xf>
    <xf numFmtId="0" fontId="16" fillId="0" borderId="28" xfId="0" applyFont="1" applyBorder="1" applyAlignment="1">
      <alignment textRotation="90"/>
    </xf>
    <xf numFmtId="0" fontId="16" fillId="0" borderId="70" xfId="0" applyFont="1" applyBorder="1" applyAlignment="1">
      <alignment textRotation="90"/>
    </xf>
    <xf numFmtId="0" fontId="16" fillId="0" borderId="71" xfId="0" applyFont="1" applyBorder="1" applyAlignment="1">
      <alignment textRotation="90"/>
    </xf>
    <xf numFmtId="0" fontId="16" fillId="0" borderId="72" xfId="0" applyFont="1" applyBorder="1" applyAlignment="1">
      <alignment textRotation="90"/>
    </xf>
    <xf numFmtId="0" fontId="17" fillId="0" borderId="70" xfId="0" applyFont="1" applyBorder="1" applyAlignment="1">
      <alignment textRotation="90"/>
    </xf>
    <xf numFmtId="0" fontId="16" fillId="0" borderId="0" xfId="0" applyFont="1" applyAlignment="1" applyProtection="1">
      <alignment horizontal="center"/>
      <protection hidden="1"/>
    </xf>
    <xf numFmtId="0" fontId="16" fillId="0" borderId="0" xfId="0" applyFont="1" applyProtection="1">
      <protection hidden="1"/>
    </xf>
    <xf numFmtId="0" fontId="18" fillId="0" borderId="6" xfId="0" applyFont="1" applyBorder="1" applyAlignment="1" applyProtection="1">
      <alignment horizontal="right" vertical="center"/>
      <protection hidden="1"/>
    </xf>
    <xf numFmtId="0" fontId="16" fillId="2" borderId="1" xfId="0" applyFont="1" applyFill="1" applyBorder="1" applyAlignment="1" applyProtection="1">
      <alignment horizontal="center" vertical="center"/>
      <protection hidden="1"/>
    </xf>
    <xf numFmtId="0" fontId="16" fillId="2" borderId="37" xfId="0" applyFont="1" applyFill="1" applyBorder="1" applyAlignment="1" applyProtection="1">
      <alignment horizontal="center" vertical="center"/>
      <protection hidden="1"/>
    </xf>
    <xf numFmtId="0" fontId="16" fillId="2" borderId="39" xfId="0" applyFont="1" applyFill="1" applyBorder="1" applyAlignment="1" applyProtection="1">
      <alignment horizontal="center" vertical="center"/>
      <protection hidden="1"/>
    </xf>
    <xf numFmtId="0" fontId="16" fillId="2" borderId="38" xfId="0" applyFont="1" applyFill="1" applyBorder="1" applyAlignment="1" applyProtection="1">
      <alignment horizontal="center" vertical="center"/>
      <protection hidden="1"/>
    </xf>
    <xf numFmtId="0" fontId="18" fillId="2" borderId="4" xfId="0" applyFont="1" applyFill="1" applyBorder="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16" fillId="0" borderId="2" xfId="0" applyFont="1" applyBorder="1" applyAlignment="1" applyProtection="1">
      <alignment vertical="center"/>
      <protection hidden="1"/>
    </xf>
    <xf numFmtId="0" fontId="16" fillId="10" borderId="2" xfId="0" applyFont="1" applyFill="1" applyBorder="1" applyAlignment="1" applyProtection="1">
      <alignment horizontal="center" vertical="center" shrinkToFit="1"/>
      <protection hidden="1"/>
    </xf>
    <xf numFmtId="0" fontId="16" fillId="0" borderId="5" xfId="0" applyFont="1" applyBorder="1" applyAlignment="1" applyProtection="1">
      <alignment vertical="center"/>
      <protection hidden="1"/>
    </xf>
    <xf numFmtId="0" fontId="16" fillId="0" borderId="43" xfId="0" applyFont="1" applyBorder="1" applyAlignment="1" applyProtection="1">
      <alignment horizontal="center" vertical="center"/>
      <protection hidden="1"/>
    </xf>
    <xf numFmtId="0" fontId="18" fillId="2" borderId="44" xfId="0" applyFont="1" applyFill="1" applyBorder="1" applyAlignment="1" applyProtection="1">
      <alignment horizontal="center" vertical="center"/>
      <protection hidden="1"/>
    </xf>
    <xf numFmtId="0" fontId="18" fillId="2" borderId="45" xfId="0" applyFont="1" applyFill="1" applyBorder="1" applyAlignment="1" applyProtection="1">
      <alignment horizontal="center" vertical="center"/>
      <protection hidden="1"/>
    </xf>
    <xf numFmtId="0" fontId="16" fillId="0" borderId="46" xfId="0" applyFont="1" applyBorder="1" applyAlignment="1" applyProtection="1">
      <alignment horizontal="center" vertical="center"/>
      <protection hidden="1"/>
    </xf>
    <xf numFmtId="0" fontId="18" fillId="2" borderId="48" xfId="0" applyFont="1" applyFill="1" applyBorder="1" applyAlignment="1" applyProtection="1">
      <alignment horizontal="center" vertical="center"/>
      <protection hidden="1"/>
    </xf>
    <xf numFmtId="0" fontId="16" fillId="0" borderId="52" xfId="0" applyFont="1" applyBorder="1" applyAlignment="1" applyProtection="1">
      <alignment horizontal="center" vertical="center"/>
      <protection hidden="1"/>
    </xf>
    <xf numFmtId="0" fontId="18" fillId="2" borderId="53" xfId="0" applyFont="1" applyFill="1" applyBorder="1" applyAlignment="1" applyProtection="1">
      <alignment horizontal="center" vertical="center"/>
      <protection hidden="1"/>
    </xf>
    <xf numFmtId="0" fontId="16" fillId="0" borderId="55" xfId="0" applyFont="1" applyBorder="1" applyAlignment="1" applyProtection="1">
      <alignment horizontal="center" vertical="center"/>
      <protection hidden="1"/>
    </xf>
    <xf numFmtId="0" fontId="18" fillId="2" borderId="57" xfId="0" applyFont="1" applyFill="1" applyBorder="1" applyAlignment="1" applyProtection="1">
      <alignment horizontal="center" vertical="center"/>
      <protection hidden="1"/>
    </xf>
    <xf numFmtId="0" fontId="16" fillId="0" borderId="28" xfId="0" applyFont="1" applyBorder="1" applyAlignment="1">
      <alignment textRotation="90" wrapText="1"/>
    </xf>
    <xf numFmtId="0" fontId="16" fillId="0" borderId="72" xfId="0" applyFont="1" applyBorder="1" applyAlignment="1">
      <alignment textRotation="90" wrapText="1"/>
    </xf>
    <xf numFmtId="0" fontId="16" fillId="0" borderId="71" xfId="0" applyFont="1" applyBorder="1" applyAlignment="1">
      <alignment textRotation="90" wrapText="1"/>
    </xf>
    <xf numFmtId="0" fontId="17" fillId="0" borderId="71" xfId="0" applyFont="1" applyBorder="1" applyAlignment="1">
      <alignment textRotation="90" wrapText="1"/>
    </xf>
    <xf numFmtId="0" fontId="17" fillId="0" borderId="28" xfId="0" applyFont="1" applyBorder="1" applyAlignment="1">
      <alignment textRotation="90" wrapText="1"/>
    </xf>
    <xf numFmtId="0" fontId="16" fillId="0" borderId="0" xfId="0" applyFont="1" applyAlignment="1" applyProtection="1">
      <alignment horizontal="center" vertical="center"/>
      <protection hidden="1"/>
    </xf>
    <xf numFmtId="0" fontId="18" fillId="2" borderId="7" xfId="0" applyFont="1" applyFill="1" applyBorder="1" applyAlignment="1" applyProtection="1">
      <alignment horizontal="center" vertical="center"/>
      <protection hidden="1"/>
    </xf>
    <xf numFmtId="0" fontId="18" fillId="2" borderId="40" xfId="0" applyFont="1" applyFill="1" applyBorder="1" applyAlignment="1" applyProtection="1">
      <alignment horizontal="center" vertical="center"/>
      <protection hidden="1"/>
    </xf>
    <xf numFmtId="0" fontId="18" fillId="2" borderId="42" xfId="0" applyFont="1" applyFill="1" applyBorder="1" applyAlignment="1" applyProtection="1">
      <alignment horizontal="center" vertical="center"/>
      <protection hidden="1"/>
    </xf>
    <xf numFmtId="0" fontId="18" fillId="2" borderId="41" xfId="0" applyFont="1" applyFill="1" applyBorder="1" applyAlignment="1" applyProtection="1">
      <alignment horizontal="center" vertical="center"/>
      <protection hidden="1"/>
    </xf>
    <xf numFmtId="9" fontId="16" fillId="2" borderId="1" xfId="0" applyNumberFormat="1" applyFont="1" applyFill="1" applyBorder="1" applyAlignment="1" applyProtection="1">
      <alignment horizontal="center" vertical="center" shrinkToFit="1"/>
      <protection hidden="1"/>
    </xf>
    <xf numFmtId="9" fontId="16" fillId="2" borderId="37" xfId="0" applyNumberFormat="1" applyFont="1" applyFill="1" applyBorder="1" applyAlignment="1" applyProtection="1">
      <alignment horizontal="center" vertical="center" shrinkToFit="1"/>
      <protection hidden="1"/>
    </xf>
    <xf numFmtId="9" fontId="16" fillId="2" borderId="39" xfId="0" applyNumberFormat="1" applyFont="1" applyFill="1" applyBorder="1" applyAlignment="1" applyProtection="1">
      <alignment horizontal="center" vertical="center" shrinkToFit="1"/>
      <protection hidden="1"/>
    </xf>
    <xf numFmtId="9" fontId="16" fillId="2" borderId="38" xfId="0" applyNumberFormat="1" applyFont="1" applyFill="1" applyBorder="1" applyAlignment="1" applyProtection="1">
      <alignment horizontal="center" vertical="center" shrinkToFit="1"/>
      <protection hidden="1"/>
    </xf>
    <xf numFmtId="0" fontId="0" fillId="0" borderId="0" xfId="0" applyFont="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18" fillId="2" borderId="1" xfId="0" applyFont="1" applyFill="1" applyBorder="1" applyAlignment="1" applyProtection="1">
      <alignment horizontal="center" vertical="center"/>
      <protection hidden="1"/>
    </xf>
    <xf numFmtId="0" fontId="19" fillId="0" borderId="1" xfId="1"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9" fontId="5" fillId="0" borderId="1" xfId="4" applyFont="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protection hidden="1"/>
    </xf>
    <xf numFmtId="0" fontId="5" fillId="0" borderId="6" xfId="0" applyFont="1" applyBorder="1" applyAlignment="1">
      <alignment horizontal="right"/>
    </xf>
    <xf numFmtId="0" fontId="23" fillId="0" borderId="6" xfId="0" applyFont="1" applyBorder="1" applyAlignment="1">
      <alignment horizontal="center" vertical="center"/>
    </xf>
    <xf numFmtId="0" fontId="5" fillId="0" borderId="6" xfId="0" applyFont="1" applyBorder="1" applyAlignment="1">
      <alignment horizontal="right" wrapText="1"/>
    </xf>
    <xf numFmtId="0" fontId="2" fillId="2" borderId="1" xfId="0" applyFont="1" applyFill="1" applyBorder="1" applyAlignment="1">
      <alignment horizontal="center" vertical="center"/>
    </xf>
    <xf numFmtId="0" fontId="2" fillId="0" borderId="0" xfId="0" applyFont="1" applyFill="1" applyBorder="1" applyAlignment="1">
      <alignment horizontal="center"/>
    </xf>
    <xf numFmtId="0" fontId="5" fillId="0" borderId="0" xfId="0" applyFont="1" applyAlignment="1">
      <alignment horizontal="right" wrapText="1"/>
    </xf>
    <xf numFmtId="1" fontId="2" fillId="0" borderId="1" xfId="0" applyNumberFormat="1" applyFont="1" applyBorder="1" applyAlignment="1">
      <alignment horizontal="center"/>
    </xf>
    <xf numFmtId="0" fontId="5" fillId="0" borderId="0" xfId="0" applyFont="1" applyAlignment="1">
      <alignment horizontal="right"/>
    </xf>
    <xf numFmtId="9" fontId="2" fillId="0" borderId="1" xfId="0" applyNumberFormat="1" applyFont="1" applyBorder="1" applyAlignment="1">
      <alignment horizontal="center"/>
    </xf>
    <xf numFmtId="9" fontId="2" fillId="0" borderId="0" xfId="0" applyNumberFormat="1" applyFont="1" applyFill="1" applyBorder="1" applyAlignment="1">
      <alignment horizontal="center"/>
    </xf>
    <xf numFmtId="0" fontId="5" fillId="0" borderId="6" xfId="0" applyFont="1" applyBorder="1" applyAlignment="1">
      <alignment horizontal="right" vertical="center"/>
    </xf>
    <xf numFmtId="0" fontId="5" fillId="0" borderId="0" xfId="0" applyFont="1" applyBorder="1" applyAlignment="1">
      <alignment horizontal="right" vertical="center"/>
    </xf>
    <xf numFmtId="0" fontId="5" fillId="0" borderId="0" xfId="0" applyFont="1"/>
    <xf numFmtId="0" fontId="2" fillId="0" borderId="0" xfId="0" applyFont="1"/>
    <xf numFmtId="0" fontId="5" fillId="0" borderId="0" xfId="0" applyFont="1" applyFill="1" applyBorder="1" applyAlignment="1">
      <alignment horizontal="center"/>
    </xf>
    <xf numFmtId="9" fontId="5" fillId="0" borderId="0" xfId="0" applyNumberFormat="1" applyFont="1" applyFill="1" applyBorder="1" applyAlignment="1">
      <alignment horizontal="center"/>
    </xf>
    <xf numFmtId="0" fontId="2" fillId="0" borderId="29" xfId="0" applyFont="1" applyBorder="1"/>
    <xf numFmtId="0" fontId="2" fillId="0" borderId="30" xfId="0" applyFont="1" applyBorder="1"/>
    <xf numFmtId="0" fontId="2" fillId="0" borderId="31" xfId="0" applyFont="1" applyBorder="1"/>
    <xf numFmtId="0" fontId="2" fillId="0" borderId="32" xfId="0" applyFont="1" applyBorder="1"/>
    <xf numFmtId="0" fontId="2" fillId="0" borderId="0" xfId="0" applyFont="1" applyBorder="1"/>
    <xf numFmtId="0" fontId="2" fillId="0" borderId="33" xfId="0" applyFont="1" applyBorder="1"/>
    <xf numFmtId="0" fontId="2" fillId="0" borderId="34" xfId="0" applyFont="1" applyBorder="1"/>
    <xf numFmtId="0" fontId="2" fillId="0" borderId="35" xfId="0" applyFont="1" applyBorder="1"/>
    <xf numFmtId="0" fontId="2" fillId="0" borderId="36" xfId="0" applyFont="1" applyBorder="1"/>
    <xf numFmtId="0" fontId="5" fillId="0" borderId="0" xfId="0" applyFont="1" applyFill="1" applyBorder="1" applyAlignment="1">
      <alignment horizontal="center" vertical="center"/>
    </xf>
    <xf numFmtId="0" fontId="2" fillId="0" borderId="0" xfId="0" applyFont="1" applyAlignment="1"/>
    <xf numFmtId="9" fontId="2" fillId="0" borderId="0" xfId="0" applyNumberFormat="1" applyFont="1"/>
    <xf numFmtId="0" fontId="2" fillId="0" borderId="0" xfId="0" applyFont="1" applyAlignment="1">
      <alignment vertical="center"/>
    </xf>
    <xf numFmtId="0" fontId="2" fillId="0" borderId="0" xfId="0" applyFont="1" applyAlignment="1">
      <alignment horizontal="right"/>
    </xf>
    <xf numFmtId="0" fontId="24" fillId="0" borderId="28" xfId="0" applyFont="1" applyBorder="1" applyAlignment="1">
      <alignment horizontal="center" vertical="center" wrapText="1"/>
    </xf>
    <xf numFmtId="0" fontId="24" fillId="0" borderId="70" xfId="0" applyFont="1" applyBorder="1" applyAlignment="1">
      <alignment horizontal="center" vertical="center" wrapText="1"/>
    </xf>
    <xf numFmtId="0" fontId="24" fillId="0" borderId="72" xfId="0" applyFont="1" applyBorder="1" applyAlignment="1">
      <alignment horizontal="center" vertical="center" wrapText="1"/>
    </xf>
    <xf numFmtId="0" fontId="24" fillId="0" borderId="71" xfId="0" applyFont="1" applyBorder="1" applyAlignment="1">
      <alignment horizontal="center" vertical="center" wrapText="1"/>
    </xf>
    <xf numFmtId="0" fontId="25" fillId="0" borderId="71"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70" xfId="0" applyFont="1" applyBorder="1" applyAlignment="1">
      <alignment horizontal="center" vertical="center" wrapText="1"/>
    </xf>
    <xf numFmtId="0" fontId="24" fillId="0" borderId="3" xfId="0" applyFont="1" applyBorder="1" applyAlignment="1">
      <alignment horizontal="center" vertical="center" wrapText="1"/>
    </xf>
    <xf numFmtId="0" fontId="0" fillId="0" borderId="0" xfId="0" applyFill="1"/>
    <xf numFmtId="0" fontId="26" fillId="0" borderId="0" xfId="0" applyFont="1"/>
    <xf numFmtId="0" fontId="26" fillId="0" borderId="0" xfId="0" applyFont="1" applyFill="1"/>
    <xf numFmtId="0" fontId="26" fillId="0" borderId="0" xfId="0" applyFont="1" applyFill="1" applyAlignment="1">
      <alignment horizontal="center"/>
    </xf>
    <xf numFmtId="0" fontId="7" fillId="0" borderId="0" xfId="0" applyFont="1" applyAlignment="1">
      <alignment horizontal="right"/>
    </xf>
    <xf numFmtId="0" fontId="7" fillId="0" borderId="0" xfId="0" applyFont="1" applyFill="1" applyAlignment="1">
      <alignment horizontal="right"/>
    </xf>
    <xf numFmtId="0" fontId="7" fillId="0" borderId="0" xfId="0" applyFont="1" applyAlignment="1">
      <alignment horizontal="right" indent="1"/>
    </xf>
    <xf numFmtId="0" fontId="7" fillId="0" borderId="0" xfId="0" applyFont="1" applyFill="1" applyAlignment="1">
      <alignment horizontal="right" indent="1"/>
    </xf>
    <xf numFmtId="0" fontId="2" fillId="0" borderId="0" xfId="0" applyFont="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0" fillId="8" borderId="18" xfId="0" applyFont="1" applyFill="1" applyBorder="1" applyAlignment="1" applyProtection="1">
      <alignment horizontal="center"/>
      <protection locked="0"/>
    </xf>
    <xf numFmtId="0" fontId="0" fillId="8" borderId="19" xfId="0" applyFont="1" applyFill="1" applyBorder="1" applyAlignment="1" applyProtection="1">
      <alignment horizontal="center"/>
      <protection locked="0"/>
    </xf>
    <xf numFmtId="0" fontId="0" fillId="8" borderId="20" xfId="0" applyFont="1" applyFill="1" applyBorder="1" applyAlignment="1" applyProtection="1">
      <alignment horizontal="center"/>
      <protection locked="0"/>
    </xf>
    <xf numFmtId="0" fontId="0" fillId="0" borderId="12"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13" xfId="0" applyFont="1" applyFill="1" applyBorder="1" applyAlignment="1" applyProtection="1">
      <alignment horizontal="center"/>
      <protection locked="0"/>
    </xf>
    <xf numFmtId="0" fontId="0" fillId="8" borderId="24" xfId="0" applyFont="1" applyFill="1" applyBorder="1" applyAlignment="1" applyProtection="1">
      <alignment horizontal="center"/>
      <protection locked="0"/>
    </xf>
    <xf numFmtId="0" fontId="0" fillId="8" borderId="1" xfId="0" applyFont="1" applyFill="1" applyBorder="1" applyAlignment="1" applyProtection="1">
      <alignment horizontal="center"/>
      <protection locked="0"/>
    </xf>
    <xf numFmtId="0" fontId="0" fillId="8" borderId="25" xfId="0" applyFont="1" applyFill="1" applyBorder="1" applyAlignment="1" applyProtection="1">
      <alignment horizontal="center"/>
      <protection locked="0"/>
    </xf>
    <xf numFmtId="0" fontId="0" fillId="8" borderId="2" xfId="0" applyFont="1" applyFill="1" applyBorder="1" applyAlignment="1" applyProtection="1">
      <alignment horizontal="center"/>
      <protection locked="0"/>
    </xf>
    <xf numFmtId="0" fontId="0" fillId="8" borderId="27" xfId="0" applyFont="1" applyFill="1" applyBorder="1" applyAlignment="1" applyProtection="1">
      <alignment horizontal="center"/>
      <protection locked="0"/>
    </xf>
    <xf numFmtId="2" fontId="16" fillId="0" borderId="78" xfId="0" applyNumberFormat="1" applyFont="1" applyBorder="1" applyAlignment="1" applyProtection="1">
      <alignment horizontal="left" vertical="center"/>
      <protection locked="0"/>
    </xf>
    <xf numFmtId="2" fontId="16" fillId="0" borderId="84" xfId="0" applyNumberFormat="1" applyFont="1" applyBorder="1" applyAlignment="1" applyProtection="1">
      <alignment horizontal="left" vertical="center"/>
      <protection locked="0"/>
    </xf>
    <xf numFmtId="2" fontId="16" fillId="0" borderId="85" xfId="0" applyNumberFormat="1" applyFont="1" applyBorder="1" applyAlignment="1" applyProtection="1">
      <alignment horizontal="left" vertical="center"/>
      <protection locked="0"/>
    </xf>
    <xf numFmtId="2" fontId="16" fillId="0" borderId="86" xfId="0" applyNumberFormat="1" applyFont="1" applyBorder="1" applyAlignment="1" applyProtection="1">
      <alignment horizontal="left" vertical="center"/>
      <protection locked="0"/>
    </xf>
    <xf numFmtId="2" fontId="16" fillId="0" borderId="87" xfId="0" applyNumberFormat="1" applyFont="1" applyBorder="1" applyAlignment="1" applyProtection="1">
      <alignment horizontal="left" vertical="center"/>
      <protection locked="0"/>
    </xf>
    <xf numFmtId="0" fontId="20" fillId="2" borderId="1" xfId="0" applyFont="1" applyFill="1" applyBorder="1" applyAlignment="1" applyProtection="1">
      <alignment horizontal="center" vertical="center"/>
      <protection hidden="1"/>
    </xf>
    <xf numFmtId="1" fontId="16" fillId="0" borderId="79" xfId="0" applyNumberFormat="1" applyFont="1" applyBorder="1" applyAlignment="1" applyProtection="1">
      <alignment horizontal="center" vertical="center"/>
      <protection locked="0"/>
    </xf>
    <xf numFmtId="1" fontId="16" fillId="0" borderId="80" xfId="0" applyNumberFormat="1" applyFont="1" applyBorder="1" applyAlignment="1" applyProtection="1">
      <alignment horizontal="center" vertical="center"/>
      <protection locked="0"/>
    </xf>
    <xf numFmtId="1" fontId="16" fillId="0" borderId="81" xfId="0" applyNumberFormat="1" applyFont="1" applyBorder="1" applyAlignment="1" applyProtection="1">
      <alignment horizontal="center" vertical="center"/>
      <protection locked="0"/>
    </xf>
    <xf numFmtId="1" fontId="16" fillId="0" borderId="82" xfId="0" applyNumberFormat="1" applyFont="1" applyBorder="1" applyAlignment="1" applyProtection="1">
      <alignment horizontal="center" vertical="center"/>
      <protection locked="0"/>
    </xf>
    <xf numFmtId="1" fontId="16" fillId="0" borderId="83" xfId="0" applyNumberFormat="1" applyFont="1" applyBorder="1" applyAlignment="1" applyProtection="1">
      <alignment horizontal="center" vertical="center"/>
      <protection locked="0"/>
    </xf>
    <xf numFmtId="1" fontId="16" fillId="0" borderId="47" xfId="0" applyNumberFormat="1" applyFont="1" applyBorder="1" applyAlignment="1" applyProtection="1">
      <alignment horizontal="center" vertical="center"/>
      <protection locked="0"/>
    </xf>
    <xf numFmtId="1" fontId="16" fillId="0" borderId="49" xfId="0" applyNumberFormat="1" applyFont="1" applyBorder="1" applyAlignment="1" applyProtection="1">
      <alignment horizontal="center" vertical="center"/>
      <protection locked="0"/>
    </xf>
    <xf numFmtId="1" fontId="16" fillId="0" borderId="51" xfId="0" applyNumberFormat="1" applyFont="1" applyBorder="1" applyAlignment="1" applyProtection="1">
      <alignment horizontal="center" vertical="center"/>
      <protection locked="0"/>
    </xf>
    <xf numFmtId="1" fontId="16" fillId="0" borderId="50" xfId="0" applyNumberFormat="1" applyFont="1" applyBorder="1" applyAlignment="1" applyProtection="1">
      <alignment horizontal="center" vertical="center"/>
      <protection locked="0"/>
    </xf>
    <xf numFmtId="1" fontId="16" fillId="0" borderId="75" xfId="0" applyNumberFormat="1" applyFont="1" applyBorder="1" applyAlignment="1" applyProtection="1">
      <alignment horizontal="center" vertical="center"/>
      <protection locked="0"/>
    </xf>
    <xf numFmtId="1" fontId="16" fillId="0" borderId="54" xfId="0" applyNumberFormat="1" applyFont="1" applyBorder="1" applyAlignment="1" applyProtection="1">
      <alignment horizontal="center" vertical="center"/>
      <protection locked="0"/>
    </xf>
    <xf numFmtId="1" fontId="16" fillId="0" borderId="61" xfId="0" applyNumberFormat="1" applyFont="1" applyBorder="1" applyAlignment="1" applyProtection="1">
      <alignment horizontal="center" vertical="center"/>
      <protection locked="0"/>
    </xf>
    <xf numFmtId="1" fontId="16" fillId="0" borderId="63" xfId="0" applyNumberFormat="1" applyFont="1" applyBorder="1" applyAlignment="1" applyProtection="1">
      <alignment horizontal="center" vertical="center"/>
      <protection locked="0"/>
    </xf>
    <xf numFmtId="1" fontId="16" fillId="0" borderId="62" xfId="0" applyNumberFormat="1" applyFont="1" applyBorder="1" applyAlignment="1" applyProtection="1">
      <alignment horizontal="center" vertical="center"/>
      <protection locked="0"/>
    </xf>
    <xf numFmtId="1" fontId="16" fillId="0" borderId="76" xfId="0" applyNumberFormat="1" applyFont="1" applyBorder="1" applyAlignment="1" applyProtection="1">
      <alignment horizontal="center" vertical="center"/>
      <protection locked="0"/>
    </xf>
    <xf numFmtId="1" fontId="16" fillId="0" borderId="56" xfId="0" applyNumberFormat="1" applyFont="1" applyBorder="1" applyAlignment="1" applyProtection="1">
      <alignment horizontal="center" vertical="center"/>
      <protection locked="0"/>
    </xf>
    <xf numFmtId="1" fontId="16" fillId="0" borderId="58" xfId="0" applyNumberFormat="1" applyFont="1" applyBorder="1" applyAlignment="1" applyProtection="1">
      <alignment horizontal="center" vertical="center"/>
      <protection locked="0"/>
    </xf>
    <xf numFmtId="1" fontId="16" fillId="0" borderId="60" xfId="0" applyNumberFormat="1" applyFont="1" applyBorder="1" applyAlignment="1" applyProtection="1">
      <alignment horizontal="center" vertical="center"/>
      <protection locked="0"/>
    </xf>
    <xf numFmtId="1" fontId="16" fillId="0" borderId="59" xfId="0" applyNumberFormat="1" applyFont="1" applyBorder="1" applyAlignment="1" applyProtection="1">
      <alignment horizontal="center" vertical="center"/>
      <protection locked="0"/>
    </xf>
    <xf numFmtId="1" fontId="16" fillId="0" borderId="77" xfId="0" applyNumberFormat="1" applyFont="1" applyBorder="1" applyAlignment="1" applyProtection="1">
      <alignment horizontal="center" vertical="center"/>
      <protection locked="0"/>
    </xf>
    <xf numFmtId="1" fontId="16" fillId="0" borderId="88" xfId="0" applyNumberFormat="1" applyFont="1" applyBorder="1" applyAlignment="1" applyProtection="1">
      <alignment horizontal="center" vertical="center"/>
      <protection locked="0"/>
    </xf>
    <xf numFmtId="1" fontId="16" fillId="0" borderId="89" xfId="0" applyNumberFormat="1" applyFont="1" applyBorder="1" applyAlignment="1" applyProtection="1">
      <alignment horizontal="center" vertical="center"/>
      <protection locked="0"/>
    </xf>
    <xf numFmtId="1" fontId="16" fillId="0" borderId="90" xfId="0" applyNumberFormat="1" applyFont="1" applyBorder="1" applyAlignment="1" applyProtection="1">
      <alignment horizontal="center" vertical="center"/>
      <protection locked="0"/>
    </xf>
    <xf numFmtId="1" fontId="16" fillId="0" borderId="91" xfId="0" applyNumberFormat="1" applyFont="1" applyBorder="1" applyAlignment="1" applyProtection="1">
      <alignment horizontal="center" vertical="center"/>
      <protection locked="0"/>
    </xf>
    <xf numFmtId="1" fontId="16" fillId="0" borderId="92" xfId="0" applyNumberFormat="1" applyFont="1" applyBorder="1" applyAlignment="1" applyProtection="1">
      <alignment horizontal="center" vertical="center"/>
      <protection locked="0"/>
    </xf>
    <xf numFmtId="0" fontId="0" fillId="0" borderId="74" xfId="0" applyFont="1" applyBorder="1" applyProtection="1">
      <protection hidden="1"/>
    </xf>
    <xf numFmtId="164" fontId="19" fillId="0" borderId="0" xfId="1" applyNumberFormat="1" applyFont="1" applyFill="1" applyBorder="1" applyAlignment="1" applyProtection="1">
      <alignment vertical="center"/>
      <protection hidden="1"/>
    </xf>
    <xf numFmtId="164" fontId="19" fillId="0" borderId="1" xfId="1" applyNumberFormat="1" applyFont="1" applyFill="1" applyBorder="1" applyAlignment="1" applyProtection="1">
      <alignment horizontal="center" vertical="center"/>
      <protection hidden="1"/>
    </xf>
    <xf numFmtId="1" fontId="16" fillId="10" borderId="79" xfId="0" applyNumberFormat="1" applyFont="1" applyFill="1" applyBorder="1" applyAlignment="1" applyProtection="1">
      <alignment horizontal="center" vertical="center"/>
      <protection locked="0"/>
    </xf>
    <xf numFmtId="1" fontId="16" fillId="10" borderId="47" xfId="0" applyNumberFormat="1" applyFont="1" applyFill="1" applyBorder="1" applyAlignment="1" applyProtection="1">
      <alignment horizontal="center" vertical="center"/>
      <protection locked="0"/>
    </xf>
    <xf numFmtId="1" fontId="16" fillId="10" borderId="54" xfId="0" applyNumberFormat="1" applyFont="1" applyFill="1" applyBorder="1" applyAlignment="1" applyProtection="1">
      <alignment horizontal="center" vertical="center"/>
      <protection locked="0"/>
    </xf>
    <xf numFmtId="1" fontId="16" fillId="10" borderId="56" xfId="0" applyNumberFormat="1" applyFont="1" applyFill="1" applyBorder="1" applyAlignment="1" applyProtection="1">
      <alignment horizontal="center" vertical="center"/>
      <protection locked="0"/>
    </xf>
    <xf numFmtId="1" fontId="16" fillId="10" borderId="88" xfId="0" applyNumberFormat="1" applyFont="1" applyFill="1" applyBorder="1" applyAlignment="1" applyProtection="1">
      <alignment horizontal="center" vertical="center"/>
      <protection locked="0"/>
    </xf>
    <xf numFmtId="0" fontId="27" fillId="0" borderId="0" xfId="0" applyFont="1" applyAlignment="1" applyProtection="1">
      <alignment wrapText="1"/>
      <protection hidden="1"/>
    </xf>
    <xf numFmtId="1" fontId="19" fillId="0" borderId="3" xfId="1" applyNumberFormat="1" applyFont="1" applyFill="1" applyBorder="1" applyAlignment="1" applyProtection="1">
      <alignment horizontal="center" vertical="center"/>
      <protection hidden="1"/>
    </xf>
    <xf numFmtId="1" fontId="19" fillId="0" borderId="5" xfId="1" applyNumberFormat="1" applyFont="1" applyFill="1" applyBorder="1" applyAlignment="1" applyProtection="1">
      <alignment horizontal="center" vertical="center"/>
      <protection hidden="1"/>
    </xf>
    <xf numFmtId="0" fontId="4" fillId="0" borderId="64" xfId="0" applyFont="1" applyBorder="1" applyAlignment="1" applyProtection="1">
      <alignment horizontal="center"/>
      <protection hidden="1"/>
    </xf>
    <xf numFmtId="0" fontId="4" fillId="0" borderId="65" xfId="0" applyFont="1" applyBorder="1" applyAlignment="1" applyProtection="1">
      <alignment horizontal="center"/>
      <protection hidden="1"/>
    </xf>
    <xf numFmtId="49" fontId="0" fillId="0" borderId="66" xfId="0" applyNumberFormat="1" applyFont="1" applyBorder="1" applyAlignment="1" applyProtection="1">
      <alignment horizontal="center"/>
      <protection locked="0" hidden="1"/>
    </xf>
    <xf numFmtId="49" fontId="0" fillId="0" borderId="67" xfId="0" applyNumberFormat="1" applyFont="1" applyBorder="1" applyAlignment="1" applyProtection="1">
      <alignment horizontal="center"/>
      <protection locked="0" hidden="1"/>
    </xf>
    <xf numFmtId="0" fontId="2" fillId="0" borderId="0" xfId="0" applyFont="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18" fillId="0" borderId="0" xfId="0" applyFont="1" applyBorder="1" applyAlignment="1" applyProtection="1">
      <alignment horizontal="right" vertical="center"/>
      <protection hidden="1"/>
    </xf>
    <xf numFmtId="0" fontId="18" fillId="0" borderId="0" xfId="0" applyFont="1" applyAlignment="1" applyProtection="1">
      <alignment horizontal="right" vertical="center"/>
      <protection hidden="1"/>
    </xf>
    <xf numFmtId="0" fontId="2" fillId="11" borderId="1" xfId="0" applyFont="1" applyFill="1" applyBorder="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18" fillId="2" borderId="3" xfId="0" applyFont="1" applyFill="1" applyBorder="1" applyAlignment="1" applyProtection="1">
      <alignment horizontal="center" vertical="center"/>
      <protection hidden="1"/>
    </xf>
    <xf numFmtId="0" fontId="18" fillId="2" borderId="5" xfId="0" applyFont="1" applyFill="1" applyBorder="1" applyAlignment="1" applyProtection="1">
      <alignment horizontal="center" vertical="center"/>
      <protection hidden="1"/>
    </xf>
    <xf numFmtId="0" fontId="2" fillId="0" borderId="0" xfId="0" applyFont="1" applyFill="1" applyBorder="1" applyAlignment="1" applyProtection="1">
      <alignment horizontal="left" vertical="center"/>
      <protection hidden="1"/>
    </xf>
    <xf numFmtId="0" fontId="5" fillId="0" borderId="2" xfId="0" applyFont="1" applyBorder="1" applyAlignment="1" applyProtection="1">
      <alignment horizontal="center" textRotation="90" wrapText="1"/>
      <protection hidden="1"/>
    </xf>
    <xf numFmtId="0" fontId="5" fillId="0" borderId="28" xfId="0" applyFont="1" applyBorder="1" applyAlignment="1" applyProtection="1">
      <alignment horizontal="center" textRotation="90"/>
      <protection hidden="1"/>
    </xf>
    <xf numFmtId="0" fontId="18" fillId="0" borderId="28" xfId="0" applyFont="1" applyBorder="1" applyAlignment="1" applyProtection="1">
      <alignment horizontal="center" wrapText="1"/>
      <protection hidden="1"/>
    </xf>
    <xf numFmtId="0" fontId="18" fillId="0" borderId="7" xfId="0" applyFont="1" applyBorder="1" applyAlignment="1" applyProtection="1">
      <alignment horizontal="center" wrapText="1"/>
      <protection hidden="1"/>
    </xf>
    <xf numFmtId="0" fontId="5" fillId="0" borderId="68" xfId="0" applyFont="1" applyBorder="1" applyAlignment="1" applyProtection="1">
      <alignment horizontal="center" textRotation="90" wrapText="1"/>
      <protection hidden="1"/>
    </xf>
    <xf numFmtId="0" fontId="5" fillId="0" borderId="6" xfId="0" applyFont="1" applyBorder="1" applyAlignment="1" applyProtection="1">
      <alignment horizontal="center" textRotation="90"/>
      <protection hidden="1"/>
    </xf>
    <xf numFmtId="0" fontId="5" fillId="0" borderId="69" xfId="0" applyFont="1" applyBorder="1" applyAlignment="1" applyProtection="1">
      <alignment horizontal="center" textRotation="90"/>
      <protection hidden="1"/>
    </xf>
    <xf numFmtId="0" fontId="2" fillId="6" borderId="1" xfId="0" applyFont="1" applyFill="1" applyBorder="1" applyAlignment="1" applyProtection="1">
      <alignment horizontal="center" vertical="center"/>
      <protection hidden="1"/>
    </xf>
    <xf numFmtId="0" fontId="2" fillId="7" borderId="1" xfId="0" applyFont="1" applyFill="1" applyBorder="1" applyAlignment="1" applyProtection="1">
      <alignment horizontal="center" vertical="center"/>
      <protection hidden="1"/>
    </xf>
    <xf numFmtId="0" fontId="19" fillId="0" borderId="73" xfId="0" applyFont="1" applyBorder="1" applyAlignment="1" applyProtection="1">
      <alignment horizontal="center" vertical="center"/>
      <protection hidden="1"/>
    </xf>
    <xf numFmtId="0" fontId="19" fillId="0" borderId="74" xfId="0" applyFont="1" applyBorder="1" applyAlignment="1" applyProtection="1">
      <alignment horizontal="center" vertical="center"/>
      <protection hidden="1"/>
    </xf>
    <xf numFmtId="0" fontId="19" fillId="0" borderId="68" xfId="0" applyFont="1" applyBorder="1" applyAlignment="1" applyProtection="1">
      <alignment horizontal="center" vertical="center"/>
      <protection hidden="1"/>
    </xf>
    <xf numFmtId="0" fontId="16" fillId="0" borderId="3" xfId="0" applyFont="1" applyBorder="1" applyAlignment="1">
      <alignment horizontal="center" wrapText="1"/>
    </xf>
    <xf numFmtId="0" fontId="16" fillId="0" borderId="4" xfId="0" applyFont="1" applyBorder="1" applyAlignment="1">
      <alignment horizontal="center"/>
    </xf>
    <xf numFmtId="0" fontId="16" fillId="0" borderId="5" xfId="0" applyFont="1" applyBorder="1" applyAlignment="1">
      <alignment horizontal="center"/>
    </xf>
    <xf numFmtId="0" fontId="18" fillId="2" borderId="3" xfId="0" applyFont="1" applyFill="1" applyBorder="1" applyAlignment="1" applyProtection="1">
      <alignment horizontal="right" vertical="center"/>
      <protection hidden="1"/>
    </xf>
    <xf numFmtId="0" fontId="18" fillId="2" borderId="4" xfId="0" applyFont="1" applyFill="1" applyBorder="1" applyAlignment="1" applyProtection="1">
      <alignment horizontal="right" vertical="center"/>
      <protection hidden="1"/>
    </xf>
    <xf numFmtId="0" fontId="18" fillId="2" borderId="5" xfId="0" applyFont="1" applyFill="1" applyBorder="1" applyAlignment="1" applyProtection="1">
      <alignment horizontal="right" vertical="center"/>
      <protection hidden="1"/>
    </xf>
    <xf numFmtId="1" fontId="19" fillId="0" borderId="73" xfId="1" applyNumberFormat="1" applyFont="1" applyFill="1" applyBorder="1" applyAlignment="1" applyProtection="1">
      <alignment horizontal="center" vertical="center"/>
      <protection hidden="1"/>
    </xf>
    <xf numFmtId="1" fontId="19" fillId="0" borderId="74" xfId="1" applyNumberFormat="1" applyFont="1" applyFill="1" applyBorder="1" applyAlignment="1" applyProtection="1">
      <alignment horizontal="center" vertical="center"/>
      <protection hidden="1"/>
    </xf>
    <xf numFmtId="0" fontId="26" fillId="5" borderId="0" xfId="0" applyFont="1" applyFill="1" applyAlignment="1">
      <alignment horizontal="center"/>
    </xf>
    <xf numFmtId="0" fontId="26" fillId="7" borderId="0" xfId="0" applyFont="1" applyFill="1" applyAlignment="1">
      <alignment horizontal="center"/>
    </xf>
    <xf numFmtId="0" fontId="26" fillId="11" borderId="0" xfId="0" applyFont="1" applyFill="1" applyAlignment="1">
      <alignment horizontal="center"/>
    </xf>
    <xf numFmtId="0" fontId="26" fillId="3" borderId="0" xfId="0" applyFont="1" applyFill="1" applyAlignment="1">
      <alignment horizontal="center"/>
    </xf>
    <xf numFmtId="0" fontId="26" fillId="6" borderId="0" xfId="0" applyFont="1" applyFill="1" applyAlignment="1">
      <alignment horizontal="center"/>
    </xf>
    <xf numFmtId="0" fontId="26" fillId="4" borderId="0" xfId="0" applyFont="1" applyFill="1" applyAlignment="1">
      <alignment horizontal="center"/>
    </xf>
    <xf numFmtId="0" fontId="4" fillId="9" borderId="0" xfId="0" applyFont="1" applyFill="1" applyAlignment="1" applyProtection="1">
      <alignment horizontal="left" vertical="top"/>
      <protection hidden="1"/>
    </xf>
    <xf numFmtId="0" fontId="13"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3" xfId="0" applyFont="1" applyBorder="1" applyAlignment="1" applyProtection="1">
      <alignment horizontal="center" wrapText="1"/>
      <protection locked="0"/>
    </xf>
    <xf numFmtId="0" fontId="0" fillId="0" borderId="5" xfId="0" applyFont="1" applyBorder="1" applyAlignment="1" applyProtection="1">
      <alignment horizontal="center" wrapText="1"/>
      <protection locked="0"/>
    </xf>
    <xf numFmtId="0" fontId="8" fillId="8" borderId="0" xfId="0" applyFont="1" applyFill="1" applyBorder="1" applyAlignment="1" applyProtection="1">
      <alignment horizontal="left" vertical="center" wrapText="1"/>
      <protection hidden="1"/>
    </xf>
    <xf numFmtId="0" fontId="6" fillId="0" borderId="0" xfId="0" applyFont="1" applyAlignment="1" applyProtection="1">
      <alignment horizontal="left" vertical="top" wrapText="1"/>
      <protection hidden="1"/>
    </xf>
    <xf numFmtId="0" fontId="9" fillId="8" borderId="8" xfId="0" applyFont="1" applyFill="1" applyBorder="1" applyAlignment="1" applyProtection="1">
      <alignment horizontal="left" vertical="center" wrapText="1"/>
      <protection hidden="1"/>
    </xf>
    <xf numFmtId="0" fontId="9" fillId="8" borderId="9" xfId="0" applyFont="1" applyFill="1" applyBorder="1" applyAlignment="1" applyProtection="1">
      <alignment horizontal="left" vertical="center" wrapText="1"/>
      <protection hidden="1"/>
    </xf>
    <xf numFmtId="0" fontId="9" fillId="8" borderId="10" xfId="0" applyFont="1" applyFill="1" applyBorder="1" applyAlignment="1" applyProtection="1">
      <alignment horizontal="left" vertical="center" wrapText="1"/>
      <protection hidden="1"/>
    </xf>
    <xf numFmtId="0" fontId="9" fillId="8" borderId="12" xfId="0" applyFont="1" applyFill="1" applyBorder="1" applyAlignment="1" applyProtection="1">
      <alignment horizontal="left" vertical="center" wrapText="1"/>
      <protection hidden="1"/>
    </xf>
    <xf numFmtId="0" fontId="9" fillId="8" borderId="0"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9" fillId="8" borderId="14" xfId="0" applyFont="1" applyFill="1" applyBorder="1" applyAlignment="1" applyProtection="1">
      <alignment horizontal="left" vertical="center" wrapText="1"/>
      <protection hidden="1"/>
    </xf>
    <xf numFmtId="0" fontId="9" fillId="8" borderId="15" xfId="0" applyFont="1" applyFill="1" applyBorder="1" applyAlignment="1" applyProtection="1">
      <alignment horizontal="left" vertical="center" wrapText="1"/>
      <protection hidden="1"/>
    </xf>
    <xf numFmtId="0" fontId="9" fillId="8" borderId="16" xfId="0" applyFont="1" applyFill="1" applyBorder="1" applyAlignment="1" applyProtection="1">
      <alignment horizontal="left" vertical="center" wrapText="1"/>
      <protection hidden="1"/>
    </xf>
    <xf numFmtId="0" fontId="15" fillId="0" borderId="0" xfId="0" applyFont="1" applyAlignment="1" applyProtection="1">
      <alignment horizontal="center" vertical="center" wrapText="1"/>
      <protection hidden="1"/>
    </xf>
    <xf numFmtId="0" fontId="10" fillId="0" borderId="11" xfId="0" applyFont="1" applyBorder="1" applyAlignment="1" applyProtection="1">
      <alignment horizontal="right" wrapText="1"/>
      <protection hidden="1"/>
    </xf>
    <xf numFmtId="2" fontId="13" fillId="0" borderId="0" xfId="0" applyNumberFormat="1" applyFont="1" applyAlignment="1" applyProtection="1">
      <alignment horizontal="left" vertical="top" wrapText="1"/>
      <protection hidden="1"/>
    </xf>
    <xf numFmtId="2" fontId="0" fillId="0" borderId="0" xfId="0" applyNumberFormat="1" applyFont="1" applyAlignment="1" applyProtection="1">
      <alignment horizontal="left" vertical="top" wrapText="1"/>
      <protection hidden="1"/>
    </xf>
    <xf numFmtId="2" fontId="0" fillId="0" borderId="3" xfId="0" applyNumberFormat="1" applyFont="1" applyBorder="1" applyAlignment="1" applyProtection="1">
      <alignment horizontal="center" wrapText="1"/>
      <protection hidden="1"/>
    </xf>
    <xf numFmtId="2" fontId="0" fillId="0" borderId="5" xfId="0" applyNumberFormat="1" applyFont="1" applyBorder="1" applyAlignment="1" applyProtection="1">
      <alignment horizontal="center" wrapText="1"/>
      <protection hidden="1"/>
    </xf>
    <xf numFmtId="2" fontId="8" fillId="8" borderId="0" xfId="0" applyNumberFormat="1" applyFont="1" applyFill="1" applyBorder="1" applyAlignment="1" applyProtection="1">
      <alignment horizontal="left" vertical="center" wrapText="1"/>
      <protection hidden="1"/>
    </xf>
    <xf numFmtId="2" fontId="6" fillId="0" borderId="0" xfId="0" applyNumberFormat="1" applyFont="1" applyAlignment="1" applyProtection="1">
      <alignment horizontal="left" vertical="top" wrapText="1"/>
      <protection hidden="1"/>
    </xf>
    <xf numFmtId="2" fontId="9" fillId="8" borderId="8" xfId="0" applyNumberFormat="1" applyFont="1" applyFill="1" applyBorder="1" applyAlignment="1" applyProtection="1">
      <alignment horizontal="left" vertical="center" wrapText="1"/>
      <protection hidden="1"/>
    </xf>
    <xf numFmtId="2" fontId="9" fillId="8" borderId="9" xfId="0" applyNumberFormat="1" applyFont="1" applyFill="1" applyBorder="1" applyAlignment="1" applyProtection="1">
      <alignment horizontal="left" vertical="center" wrapText="1"/>
      <protection hidden="1"/>
    </xf>
    <xf numFmtId="2" fontId="9" fillId="8" borderId="10" xfId="0" applyNumberFormat="1" applyFont="1" applyFill="1" applyBorder="1" applyAlignment="1" applyProtection="1">
      <alignment horizontal="left" vertical="center" wrapText="1"/>
      <protection hidden="1"/>
    </xf>
    <xf numFmtId="2" fontId="9" fillId="8" borderId="12" xfId="0" applyNumberFormat="1" applyFont="1" applyFill="1" applyBorder="1" applyAlignment="1" applyProtection="1">
      <alignment horizontal="left" vertical="center" wrapText="1"/>
      <protection hidden="1"/>
    </xf>
    <xf numFmtId="2" fontId="9" fillId="8" borderId="0" xfId="0" applyNumberFormat="1" applyFont="1" applyFill="1" applyBorder="1" applyAlignment="1" applyProtection="1">
      <alignment horizontal="left" vertical="center" wrapText="1"/>
      <protection hidden="1"/>
    </xf>
    <xf numFmtId="2" fontId="9" fillId="8" borderId="13" xfId="0" applyNumberFormat="1" applyFont="1" applyFill="1" applyBorder="1" applyAlignment="1" applyProtection="1">
      <alignment horizontal="left" vertical="center" wrapText="1"/>
      <protection hidden="1"/>
    </xf>
    <xf numFmtId="2" fontId="9" fillId="8" borderId="14" xfId="0" applyNumberFormat="1" applyFont="1" applyFill="1" applyBorder="1" applyAlignment="1" applyProtection="1">
      <alignment horizontal="left" vertical="center" wrapText="1"/>
      <protection hidden="1"/>
    </xf>
    <xf numFmtId="2" fontId="9" fillId="8" borderId="15" xfId="0" applyNumberFormat="1" applyFont="1" applyFill="1" applyBorder="1" applyAlignment="1" applyProtection="1">
      <alignment horizontal="left" vertical="center" wrapText="1"/>
      <protection hidden="1"/>
    </xf>
    <xf numFmtId="2" fontId="9" fillId="8" borderId="16" xfId="0" applyNumberFormat="1" applyFont="1" applyFill="1" applyBorder="1" applyAlignment="1" applyProtection="1">
      <alignment horizontal="left" vertical="center" wrapText="1"/>
      <protection hidden="1"/>
    </xf>
    <xf numFmtId="2" fontId="10" fillId="0" borderId="11" xfId="0" applyNumberFormat="1" applyFont="1" applyBorder="1" applyAlignment="1" applyProtection="1">
      <alignment horizontal="right" wrapText="1"/>
      <protection hidden="1"/>
    </xf>
    <xf numFmtId="2" fontId="4" fillId="9" borderId="0" xfId="0" applyNumberFormat="1" applyFont="1" applyFill="1" applyAlignment="1" applyProtection="1">
      <alignment horizontal="left" vertical="top"/>
      <protection hidden="1"/>
    </xf>
    <xf numFmtId="2" fontId="15" fillId="0" borderId="0" xfId="0" applyNumberFormat="1" applyFont="1" applyAlignment="1" applyProtection="1">
      <alignment horizontal="center" vertical="center" wrapText="1"/>
      <protection hidden="1"/>
    </xf>
    <xf numFmtId="0" fontId="5" fillId="0" borderId="73" xfId="0" applyFont="1" applyBorder="1" applyAlignment="1" applyProtection="1">
      <alignment horizontal="center" vertical="center"/>
      <protection hidden="1"/>
    </xf>
    <xf numFmtId="0" fontId="5" fillId="0" borderId="74" xfId="0" applyFont="1" applyBorder="1" applyAlignment="1" applyProtection="1">
      <alignment horizontal="center" vertical="center"/>
      <protection hidden="1"/>
    </xf>
    <xf numFmtId="0" fontId="5" fillId="0" borderId="68" xfId="0" applyFont="1" applyBorder="1" applyAlignment="1" applyProtection="1">
      <alignment horizontal="center" vertical="center"/>
      <protection hidden="1"/>
    </xf>
  </cellXfs>
  <cellStyles count="5">
    <cellStyle name="Prozent" xfId="4" builtinId="5"/>
    <cellStyle name="Standard" xfId="0" builtinId="0"/>
    <cellStyle name="Standard 2" xfId="1"/>
    <cellStyle name="Standard 3" xfId="2"/>
    <cellStyle name="Standard 3 2" xfId="3"/>
  </cellStyles>
  <dxfs count="11">
    <dxf>
      <fill>
        <patternFill>
          <bgColor rgb="FFFFC000"/>
        </patternFill>
      </fill>
    </dxf>
    <dxf>
      <fill>
        <patternFill>
          <bgColor rgb="FF00B050"/>
        </patternFill>
      </fill>
    </dxf>
    <dxf>
      <fill>
        <patternFill>
          <bgColor rgb="FFFF3300"/>
        </patternFill>
      </fill>
    </dxf>
    <dxf>
      <fill>
        <patternFill>
          <bgColor rgb="FFFFC000"/>
        </patternFill>
      </fill>
    </dxf>
    <dxf>
      <fill>
        <patternFill>
          <bgColor rgb="FF00B050"/>
        </patternFill>
      </fill>
    </dxf>
    <dxf>
      <fill>
        <patternFill>
          <bgColor rgb="FFFF3300"/>
        </patternFill>
      </fill>
    </dxf>
    <dxf>
      <fill>
        <patternFill>
          <bgColor rgb="FFFFFF00"/>
        </patternFill>
      </fill>
    </dxf>
    <dxf>
      <fill>
        <patternFill>
          <bgColor rgb="FFFFFF00"/>
        </patternFill>
      </fill>
    </dxf>
    <dxf>
      <fill>
        <patternFill>
          <bgColor rgb="FFFFC000"/>
        </patternFill>
      </fill>
    </dxf>
    <dxf>
      <fill>
        <patternFill>
          <bgColor rgb="FF00B050"/>
        </patternFill>
      </fill>
    </dxf>
    <dxf>
      <fill>
        <patternFill>
          <bgColor rgb="FFFF3300"/>
        </patternFill>
      </fill>
    </dxf>
  </dxfs>
  <tableStyles count="0" defaultTableStyle="TableStyleMedium2" defaultPivotStyle="PivotStyleLight16"/>
  <colors>
    <mruColors>
      <color rgb="FF00B050"/>
      <color rgb="FF009900"/>
      <color rgb="FFFF3300"/>
      <color rgb="FFCCFFCC"/>
      <color rgb="FFFFCC99"/>
      <color rgb="FFFFFF99"/>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Erfüllung in den Anforderungsbereichen</a:t>
            </a:r>
          </a:p>
        </c:rich>
      </c:tx>
      <c:layout>
        <c:manualLayout>
          <c:xMode val="edge"/>
          <c:yMode val="edge"/>
          <c:x val="0.18615376552591584"/>
          <c:y val="0"/>
        </c:manualLayout>
      </c:layout>
      <c:overlay val="0"/>
    </c:title>
    <c:autoTitleDeleted val="0"/>
    <c:plotArea>
      <c:layout>
        <c:manualLayout>
          <c:layoutTarget val="inner"/>
          <c:xMode val="edge"/>
          <c:yMode val="edge"/>
          <c:x val="0.22314757024677889"/>
          <c:y val="0.19208333333333333"/>
          <c:w val="0.7476213844328724"/>
          <c:h val="0.61800138888888878"/>
        </c:manualLayout>
      </c:layout>
      <c:barChart>
        <c:barDir val="col"/>
        <c:grouping val="clustered"/>
        <c:varyColors val="0"/>
        <c:ser>
          <c:idx val="0"/>
          <c:order val="0"/>
          <c:spPr>
            <a:solidFill>
              <a:srgbClr val="FFC000"/>
            </a:solidFill>
            <a:ln>
              <a:solidFill>
                <a:schemeClr val="tx1"/>
              </a:solidFill>
            </a:ln>
          </c:spPr>
          <c:invertIfNegative val="0"/>
          <c:dPt>
            <c:idx val="1"/>
            <c:invertIfNegative val="0"/>
            <c:bubble3D val="0"/>
            <c:spPr>
              <a:solidFill>
                <a:srgbClr val="009900"/>
              </a:solidFill>
              <a:ln>
                <a:solidFill>
                  <a:schemeClr val="tx1"/>
                </a:solidFill>
              </a:ln>
            </c:spPr>
          </c:dPt>
          <c:dPt>
            <c:idx val="2"/>
            <c:invertIfNegative val="0"/>
            <c:bubble3D val="0"/>
            <c:spPr>
              <a:solidFill>
                <a:srgbClr val="FF0000"/>
              </a:solidFill>
              <a:ln>
                <a:solidFill>
                  <a:schemeClr val="tx1"/>
                </a:solidFill>
              </a:ln>
            </c:spPr>
          </c:dPt>
          <c:dLbls>
            <c:txPr>
              <a:bodyPr/>
              <a:lstStyle/>
              <a:p>
                <a:pPr>
                  <a:defRPr sz="8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 K'!$C$35:$C$37</c:f>
              <c:strCache>
                <c:ptCount val="3"/>
                <c:pt idx="0">
                  <c:v>AFB I</c:v>
                </c:pt>
                <c:pt idx="1">
                  <c:v>AFB II</c:v>
                </c:pt>
                <c:pt idx="2">
                  <c:v>AFB III</c:v>
                </c:pt>
              </c:strCache>
            </c:strRef>
          </c:cat>
          <c:val>
            <c:numRef>
              <c:f>'Dat K'!$D$35:$D$37</c:f>
              <c:numCache>
                <c:formatCode>0%</c:formatCode>
                <c:ptCount val="3"/>
                <c:pt idx="0">
                  <c:v>0</c:v>
                </c:pt>
                <c:pt idx="1">
                  <c:v>0</c:v>
                </c:pt>
                <c:pt idx="2">
                  <c:v>0</c:v>
                </c:pt>
              </c:numCache>
            </c:numRef>
          </c:val>
        </c:ser>
        <c:dLbls>
          <c:showLegendKey val="0"/>
          <c:showVal val="0"/>
          <c:showCatName val="0"/>
          <c:showSerName val="0"/>
          <c:showPercent val="0"/>
          <c:showBubbleSize val="0"/>
        </c:dLbls>
        <c:gapWidth val="100"/>
        <c:overlap val="-10"/>
        <c:axId val="152143744"/>
        <c:axId val="152154112"/>
      </c:barChart>
      <c:catAx>
        <c:axId val="152143744"/>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Anforderungsbereiche</a:t>
                </a:r>
              </a:p>
            </c:rich>
          </c:tx>
          <c:layout>
            <c:manualLayout>
              <c:xMode val="edge"/>
              <c:yMode val="edge"/>
              <c:x val="0.26104025422719412"/>
              <c:y val="0.92570763888888885"/>
            </c:manualLayout>
          </c:layout>
          <c:overlay val="0"/>
        </c:title>
        <c:majorTickMark val="out"/>
        <c:minorTickMark val="none"/>
        <c:tickLblPos val="nextTo"/>
        <c:txPr>
          <a:bodyPr/>
          <a:lstStyle/>
          <a:p>
            <a:pPr>
              <a:defRPr sz="900">
                <a:latin typeface="Arial Narrow" panose="020B0606020202030204" pitchFamily="34" charset="0"/>
                <a:cs typeface="Arial" panose="020B0604020202020204" pitchFamily="34" charset="0"/>
              </a:defRPr>
            </a:pPr>
            <a:endParaRPr lang="de-DE"/>
          </a:p>
        </c:txPr>
        <c:crossAx val="152154112"/>
        <c:crosses val="autoZero"/>
        <c:auto val="1"/>
        <c:lblAlgn val="ctr"/>
        <c:lblOffset val="100"/>
        <c:noMultiLvlLbl val="0"/>
      </c:catAx>
      <c:valAx>
        <c:axId val="152154112"/>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52143744"/>
        <c:crosses val="autoZero"/>
        <c:crossBetween val="between"/>
        <c:majorUnit val="0.2"/>
      </c:valAx>
      <c:spPr>
        <a:ln w="12700" cap="flat">
          <a:solidFill>
            <a:schemeClr val="bg1">
              <a:lumMod val="50000"/>
            </a:schemeClr>
          </a:solidFill>
        </a:ln>
      </c:spPr>
    </c:plotArea>
    <c:plotVisOnly val="1"/>
    <c:dispBlanksAs val="gap"/>
    <c:showDLblsOverMax val="0"/>
  </c:chart>
  <c:spPr>
    <a:ln cap="rnd"/>
  </c:sp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10510235258172"/>
          <c:y val="0.16321917207157616"/>
          <c:w val="0.83627660657908143"/>
          <c:h val="0.48286076388888888"/>
        </c:manualLayout>
      </c:layout>
      <c:barChart>
        <c:barDir val="col"/>
        <c:grouping val="clustered"/>
        <c:varyColors val="0"/>
        <c:ser>
          <c:idx val="1"/>
          <c:order val="0"/>
          <c:spPr>
            <a:solidFill>
              <a:srgbClr val="00B050"/>
            </a:solidFill>
            <a:ln>
              <a:solidFill>
                <a:schemeClr val="tx1"/>
              </a:solidFill>
            </a:ln>
          </c:spPr>
          <c:invertIfNegative val="0"/>
          <c:dPt>
            <c:idx val="2"/>
            <c:invertIfNegative val="0"/>
            <c:bubble3D val="0"/>
            <c:spPr>
              <a:solidFill>
                <a:srgbClr val="FFC000"/>
              </a:solidFill>
              <a:ln>
                <a:solidFill>
                  <a:schemeClr val="tx1"/>
                </a:solidFill>
              </a:ln>
            </c:spPr>
          </c:dPt>
          <c:dPt>
            <c:idx val="3"/>
            <c:invertIfNegative val="0"/>
            <c:bubble3D val="0"/>
            <c:spPr>
              <a:solidFill>
                <a:srgbClr val="FFC000"/>
              </a:solidFill>
              <a:ln>
                <a:solidFill>
                  <a:schemeClr val="tx1"/>
                </a:solidFill>
              </a:ln>
            </c:spPr>
          </c:dPt>
          <c:dPt>
            <c:idx val="4"/>
            <c:invertIfNegative val="0"/>
            <c:bubble3D val="0"/>
            <c:spPr>
              <a:solidFill>
                <a:srgbClr val="FF0000"/>
              </a:solidFill>
              <a:ln>
                <a:solidFill>
                  <a:schemeClr val="tx1"/>
                </a:solidFill>
              </a:ln>
            </c:spPr>
          </c:dPt>
          <c:dPt>
            <c:idx val="7"/>
            <c:invertIfNegative val="0"/>
            <c:bubble3D val="0"/>
            <c:spPr>
              <a:solidFill>
                <a:srgbClr val="FF0000"/>
              </a:solidFill>
              <a:ln>
                <a:solidFill>
                  <a:schemeClr val="tx1"/>
                </a:solidFill>
              </a:ln>
            </c:spPr>
          </c:dPt>
          <c:dLbls>
            <c:txPr>
              <a:bodyPr/>
              <a:lstStyle/>
              <a:p>
                <a:pPr>
                  <a:defRPr sz="8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 K'!$U$18:$AB$19</c:f>
              <c:multiLvlStrCache>
                <c:ptCount val="8"/>
                <c:lvl>
                  <c:pt idx="0">
                    <c:v>13</c:v>
                  </c:pt>
                  <c:pt idx="1">
                    <c:v>13</c:v>
                  </c:pt>
                  <c:pt idx="2">
                    <c:v>13</c:v>
                  </c:pt>
                  <c:pt idx="3">
                    <c:v>13</c:v>
                  </c:pt>
                  <c:pt idx="4">
                    <c:v>14</c:v>
                  </c:pt>
                  <c:pt idx="5">
                    <c:v>15</c:v>
                  </c:pt>
                  <c:pt idx="6">
                    <c:v>15</c:v>
                  </c:pt>
                  <c:pt idx="7">
                    <c:v>16</c:v>
                  </c:pt>
                </c:lvl>
                <c:lvl>
                  <c:pt idx="0">
                    <c:v>Richtig-
Falsch-
Auswahl</c:v>
                  </c:pt>
                  <c:pt idx="1">
                    <c:v>Richtig-
Falsch-
Auswahl</c:v>
                  </c:pt>
                  <c:pt idx="2">
                    <c:v>Richtig-
Falsch-
Auswahl</c:v>
                  </c:pt>
                  <c:pt idx="3">
                    <c:v>Richtig-
Falsch-
Auswahl</c:v>
                  </c:pt>
                  <c:pt idx="4">
                    <c:v>Begrün-
dung</c:v>
                  </c:pt>
                  <c:pt idx="5">
                    <c:v>Feld-
arbeit</c:v>
                  </c:pt>
                  <c:pt idx="6">
                    <c:v>Compu-
terpro-
gramm
…</c:v>
                  </c:pt>
                  <c:pt idx="7">
                    <c:v>Sprich-
wort
erklären </c:v>
                  </c:pt>
                </c:lvl>
              </c:multiLvlStrCache>
            </c:multiLvlStrRef>
          </c:cat>
          <c:val>
            <c:numRef>
              <c:f>'Dat S'!$U$22:$AB$22</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40"/>
        <c:overlap val="100"/>
        <c:axId val="159014272"/>
        <c:axId val="159024640"/>
      </c:barChart>
      <c:catAx>
        <c:axId val="159014272"/>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Aufgaben</a:t>
                </a:r>
              </a:p>
            </c:rich>
          </c:tx>
          <c:layout>
            <c:manualLayout>
              <c:xMode val="edge"/>
              <c:yMode val="edge"/>
              <c:x val="0.45149215305261137"/>
              <c:y val="0.93395814159593682"/>
            </c:manualLayout>
          </c:layout>
          <c:overlay val="0"/>
        </c:title>
        <c:numFmt formatCode="General" sourceLinked="1"/>
        <c:majorTickMark val="out"/>
        <c:minorTickMark val="none"/>
        <c:tickLblPos val="nextTo"/>
        <c:txPr>
          <a:bodyPr rot="0" vert="horz"/>
          <a:lstStyle/>
          <a:p>
            <a:pPr>
              <a:defRPr sz="900">
                <a:latin typeface="Arial Narrow" panose="020B0606020202030204" pitchFamily="34" charset="0"/>
                <a:cs typeface="Arial" panose="020B0604020202020204" pitchFamily="34" charset="0"/>
              </a:defRPr>
            </a:pPr>
            <a:endParaRPr lang="de-DE"/>
          </a:p>
        </c:txPr>
        <c:crossAx val="159024640"/>
        <c:crosses val="autoZero"/>
        <c:auto val="1"/>
        <c:lblAlgn val="ctr"/>
        <c:lblOffset val="100"/>
        <c:noMultiLvlLbl val="0"/>
      </c:catAx>
      <c:valAx>
        <c:axId val="159024640"/>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59014272"/>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Erfüllung in den Kompetenzbereichen</a:t>
            </a:r>
          </a:p>
        </c:rich>
      </c:tx>
      <c:layout>
        <c:manualLayout>
          <c:xMode val="edge"/>
          <c:yMode val="edge"/>
          <c:x val="0.20961666666666667"/>
          <c:y val="4.409722222222222E-3"/>
        </c:manualLayout>
      </c:layout>
      <c:overlay val="0"/>
    </c:title>
    <c:autoTitleDeleted val="0"/>
    <c:plotArea>
      <c:layout>
        <c:manualLayout>
          <c:layoutTarget val="inner"/>
          <c:xMode val="edge"/>
          <c:yMode val="edge"/>
          <c:x val="0.24734999999999999"/>
          <c:y val="0.19753159722222222"/>
          <c:w val="0.7372130952380952"/>
          <c:h val="0.60999583333333329"/>
        </c:manualLayout>
      </c:layout>
      <c:barChart>
        <c:barDir val="col"/>
        <c:grouping val="clustered"/>
        <c:varyColors val="0"/>
        <c:ser>
          <c:idx val="0"/>
          <c:order val="0"/>
          <c:spPr>
            <a:ln>
              <a:solidFill>
                <a:schemeClr val="tx1"/>
              </a:solidFill>
            </a:ln>
          </c:spPr>
          <c:invertIfNegative val="0"/>
          <c:dPt>
            <c:idx val="0"/>
            <c:invertIfNegative val="0"/>
            <c:bubble3D val="0"/>
            <c:spPr>
              <a:solidFill>
                <a:srgbClr val="00B0F0"/>
              </a:solidFill>
              <a:ln>
                <a:solidFill>
                  <a:schemeClr val="tx1"/>
                </a:solidFill>
              </a:ln>
            </c:spPr>
          </c:dPt>
          <c:dPt>
            <c:idx val="1"/>
            <c:invertIfNegative val="0"/>
            <c:bubble3D val="0"/>
            <c:spPr>
              <a:solidFill>
                <a:srgbClr val="92D050"/>
              </a:solidFill>
              <a:ln>
                <a:solidFill>
                  <a:schemeClr val="tx1"/>
                </a:solidFill>
              </a:ln>
            </c:spPr>
          </c:dPt>
          <c:dPt>
            <c:idx val="2"/>
            <c:invertIfNegative val="0"/>
            <c:bubble3D val="0"/>
            <c:spPr>
              <a:solidFill>
                <a:srgbClr val="FFFF00"/>
              </a:solidFill>
              <a:ln>
                <a:solidFill>
                  <a:schemeClr val="tx1"/>
                </a:solidFill>
              </a:ln>
            </c:spPr>
          </c:dPt>
          <c:dPt>
            <c:idx val="3"/>
            <c:invertIfNegative val="0"/>
            <c:bubble3D val="0"/>
            <c:spPr>
              <a:solidFill>
                <a:schemeClr val="accent4">
                  <a:lumMod val="60000"/>
                  <a:lumOff val="40000"/>
                </a:schemeClr>
              </a:solidFill>
              <a:ln>
                <a:solidFill>
                  <a:schemeClr val="tx1"/>
                </a:solidFill>
              </a:ln>
            </c:spPr>
          </c:dPt>
          <c:dLbls>
            <c:txPr>
              <a:bodyPr/>
              <a:lstStyle/>
              <a:p>
                <a:pPr>
                  <a:defRPr sz="8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 K'!$C$40:$C$42</c:f>
              <c:strCache>
                <c:ptCount val="3"/>
                <c:pt idx="0">
                  <c:v>Zuhören</c:v>
                </c:pt>
                <c:pt idx="1">
                  <c:v>Sprache</c:v>
                </c:pt>
                <c:pt idx="2">
                  <c:v>Lesen / Sprache</c:v>
                </c:pt>
              </c:strCache>
            </c:strRef>
          </c:cat>
          <c:val>
            <c:numRef>
              <c:f>'Dat K'!$D$40:$D$42</c:f>
              <c:numCache>
                <c:formatCode>0%</c:formatCode>
                <c:ptCount val="3"/>
                <c:pt idx="0">
                  <c:v>0</c:v>
                </c:pt>
                <c:pt idx="1">
                  <c:v>0</c:v>
                </c:pt>
                <c:pt idx="2">
                  <c:v>0</c:v>
                </c:pt>
              </c:numCache>
            </c:numRef>
          </c:val>
        </c:ser>
        <c:dLbls>
          <c:showLegendKey val="0"/>
          <c:showVal val="0"/>
          <c:showCatName val="0"/>
          <c:showSerName val="0"/>
          <c:showPercent val="0"/>
          <c:showBubbleSize val="0"/>
        </c:dLbls>
        <c:gapWidth val="100"/>
        <c:axId val="152172416"/>
        <c:axId val="158474240"/>
      </c:barChart>
      <c:catAx>
        <c:axId val="152172416"/>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Kompetenzbereiche</a:t>
                </a:r>
              </a:p>
            </c:rich>
          </c:tx>
          <c:layout>
            <c:manualLayout>
              <c:xMode val="edge"/>
              <c:yMode val="edge"/>
              <c:x val="0.33116388888888887"/>
              <c:y val="0.92458402777777782"/>
            </c:manualLayout>
          </c:layout>
          <c:overlay val="0"/>
        </c:title>
        <c:majorTickMark val="out"/>
        <c:minorTickMark val="none"/>
        <c:tickLblPos val="nextTo"/>
        <c:txPr>
          <a:bodyPr/>
          <a:lstStyle/>
          <a:p>
            <a:pPr>
              <a:defRPr sz="900">
                <a:latin typeface="Arial Narrow" panose="020B0606020202030204" pitchFamily="34" charset="0"/>
                <a:cs typeface="Arial" panose="020B0604020202020204" pitchFamily="34" charset="0"/>
              </a:defRPr>
            </a:pPr>
            <a:endParaRPr lang="de-DE"/>
          </a:p>
        </c:txPr>
        <c:crossAx val="158474240"/>
        <c:crosses val="autoZero"/>
        <c:auto val="1"/>
        <c:lblAlgn val="ctr"/>
        <c:lblOffset val="100"/>
        <c:noMultiLvlLbl val="0"/>
      </c:catAx>
      <c:valAx>
        <c:axId val="158474240"/>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52172416"/>
        <c:crosses val="autoZero"/>
        <c:crossBetween val="between"/>
        <c:majorUnit val="0.2"/>
      </c:valAx>
      <c:spPr>
        <a:ln cap="rnd">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Erfüllung im Kompetenzbereich "Sprache"</a:t>
            </a:r>
          </a:p>
        </c:rich>
      </c:tx>
      <c:layout>
        <c:manualLayout>
          <c:xMode val="edge"/>
          <c:yMode val="edge"/>
          <c:x val="0.24090908153154783"/>
          <c:y val="1.3247206786464067E-2"/>
        </c:manualLayout>
      </c:layout>
      <c:overlay val="0"/>
    </c:title>
    <c:autoTitleDeleted val="0"/>
    <c:plotArea>
      <c:layout>
        <c:manualLayout>
          <c:layoutTarget val="inner"/>
          <c:xMode val="edge"/>
          <c:yMode val="edge"/>
          <c:x val="0.11806136602189234"/>
          <c:y val="0.17272926469776864"/>
          <c:w val="0.85410818713450287"/>
          <c:h val="0.47175347222222225"/>
        </c:manualLayout>
      </c:layout>
      <c:barChart>
        <c:barDir val="col"/>
        <c:grouping val="clustered"/>
        <c:varyColors val="0"/>
        <c:ser>
          <c:idx val="1"/>
          <c:order val="0"/>
          <c:spPr>
            <a:solidFill>
              <a:srgbClr val="00B050"/>
            </a:solidFill>
            <a:ln>
              <a:solidFill>
                <a:schemeClr val="tx1"/>
              </a:solidFill>
            </a:ln>
          </c:spPr>
          <c:invertIfNegative val="0"/>
          <c:dPt>
            <c:idx val="10"/>
            <c:invertIfNegative val="0"/>
            <c:bubble3D val="0"/>
            <c:spPr>
              <a:solidFill>
                <a:srgbClr val="FF0000"/>
              </a:solidFill>
              <a:ln>
                <a:solidFill>
                  <a:schemeClr val="tx1"/>
                </a:solidFill>
              </a:ln>
            </c:spPr>
          </c:dPt>
          <c:dLbls>
            <c:txPr>
              <a:bodyPr/>
              <a:lstStyle/>
              <a:p>
                <a:pPr>
                  <a:defRPr sz="8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 K'!$J$18:$T$19</c:f>
              <c:multiLvlStrCache>
                <c:ptCount val="11"/>
                <c:lvl>
                  <c:pt idx="0">
                    <c:v>8</c:v>
                  </c:pt>
                  <c:pt idx="1">
                    <c:v>9</c:v>
                  </c:pt>
                  <c:pt idx="2">
                    <c:v>9</c:v>
                  </c:pt>
                  <c:pt idx="3">
                    <c:v>9</c:v>
                  </c:pt>
                  <c:pt idx="4">
                    <c:v>10</c:v>
                  </c:pt>
                  <c:pt idx="5">
                    <c:v>11</c:v>
                  </c:pt>
                  <c:pt idx="6">
                    <c:v>11</c:v>
                  </c:pt>
                  <c:pt idx="7">
                    <c:v>11</c:v>
                  </c:pt>
                  <c:pt idx="8">
                    <c:v>11</c:v>
                  </c:pt>
                  <c:pt idx="9">
                    <c:v>11</c:v>
                  </c:pt>
                  <c:pt idx="10">
                    <c:v>12</c:v>
                  </c:pt>
                </c:lvl>
                <c:lvl>
                  <c:pt idx="0">
                    <c:v>Ordnen
nach
Alphabet</c:v>
                  </c:pt>
                  <c:pt idx="1">
                    <c:v>Adjektiv
zu
Wind</c:v>
                  </c:pt>
                  <c:pt idx="2">
                    <c:v>Adjektiv
zu
Regen</c:v>
                  </c:pt>
                  <c:pt idx="3">
                    <c:v>Adjektiv
zu
Wolke</c:v>
                  </c:pt>
                  <c:pt idx="4">
                    <c:v>Begrün-
dung:
Wetter-
regel</c:v>
                  </c:pt>
                  <c:pt idx="5">
                    <c:v>RS:
sitzt</c:v>
                  </c:pt>
                  <c:pt idx="6">
                    <c:v>RS:
Himmel</c:v>
                  </c:pt>
                  <c:pt idx="7">
                    <c:v>RS:
dicke</c:v>
                  </c:pt>
                  <c:pt idx="8">
                    <c:v>RS:
wird</c:v>
                  </c:pt>
                  <c:pt idx="9">
                    <c:v>keine
weitere
Korrektur</c:v>
                  </c:pt>
                  <c:pt idx="10">
                    <c:v>Begrün-
dung:
Schrei-
bung</c:v>
                  </c:pt>
                </c:lvl>
              </c:multiLvlStrCache>
            </c:multiLvlStrRef>
          </c:cat>
          <c:val>
            <c:numRef>
              <c:f>'Dat K'!$J$22:$T$22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40"/>
        <c:overlap val="100"/>
        <c:axId val="158491392"/>
        <c:axId val="158493312"/>
      </c:barChart>
      <c:catAx>
        <c:axId val="158491392"/>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layout>
            <c:manualLayout>
              <c:xMode val="edge"/>
              <c:yMode val="edge"/>
              <c:x val="0.43737273204378468"/>
              <c:y val="0.93006111111111112"/>
            </c:manualLayout>
          </c:layout>
          <c:overlay val="0"/>
        </c:title>
        <c:numFmt formatCode="General" sourceLinked="1"/>
        <c:majorTickMark val="out"/>
        <c:minorTickMark val="none"/>
        <c:tickLblPos val="nextTo"/>
        <c:txPr>
          <a:bodyPr rot="0" vert="horz"/>
          <a:lstStyle/>
          <a:p>
            <a:pPr>
              <a:defRPr sz="900">
                <a:latin typeface="Arial Narrow" panose="020B0606020202030204" pitchFamily="34" charset="0"/>
                <a:cs typeface="Arial" panose="020B0604020202020204" pitchFamily="34" charset="0"/>
              </a:defRPr>
            </a:pPr>
            <a:endParaRPr lang="de-DE"/>
          </a:p>
        </c:txPr>
        <c:crossAx val="158493312"/>
        <c:crosses val="autoZero"/>
        <c:auto val="1"/>
        <c:lblAlgn val="ctr"/>
        <c:lblOffset val="100"/>
        <c:noMultiLvlLbl val="0"/>
      </c:catAx>
      <c:valAx>
        <c:axId val="158493312"/>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58491392"/>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31496062992125984" l="0.31496062992125984" r="0.31496062992125984" t="0.78740157480314965" header="0.31496062992125984" footer="0.31496062992125984"/>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Erfüllung im Kompetenzbereich "Zuhören"</a:t>
            </a:r>
          </a:p>
        </c:rich>
      </c:tx>
      <c:layout>
        <c:manualLayout>
          <c:xMode val="edge"/>
          <c:yMode val="edge"/>
          <c:x val="0.1326805173642937"/>
          <c:y val="1.3247206786464067E-2"/>
        </c:manualLayout>
      </c:layout>
      <c:overlay val="0"/>
    </c:title>
    <c:autoTitleDeleted val="0"/>
    <c:plotArea>
      <c:layout>
        <c:manualLayout>
          <c:layoutTarget val="inner"/>
          <c:xMode val="edge"/>
          <c:yMode val="edge"/>
          <c:x val="0.13920945365700255"/>
          <c:y val="0.16321917207157616"/>
          <c:w val="0.83417250263071951"/>
          <c:h val="0.48359965277777778"/>
        </c:manualLayout>
      </c:layout>
      <c:barChart>
        <c:barDir val="col"/>
        <c:grouping val="clustered"/>
        <c:varyColors val="0"/>
        <c:ser>
          <c:idx val="1"/>
          <c:order val="0"/>
          <c:spPr>
            <a:solidFill>
              <a:srgbClr val="00B050"/>
            </a:solidFill>
            <a:ln>
              <a:solidFill>
                <a:schemeClr val="tx1"/>
              </a:solidFill>
            </a:ln>
          </c:spPr>
          <c:invertIfNegative val="0"/>
          <c:dPt>
            <c:idx val="0"/>
            <c:invertIfNegative val="0"/>
            <c:bubble3D val="0"/>
            <c:spPr>
              <a:solidFill>
                <a:srgbClr val="FFC000"/>
              </a:solidFill>
              <a:ln>
                <a:solidFill>
                  <a:schemeClr val="tx1"/>
                </a:solidFill>
              </a:ln>
            </c:spPr>
          </c:dPt>
          <c:dPt>
            <c:idx val="4"/>
            <c:invertIfNegative val="0"/>
            <c:bubble3D val="0"/>
            <c:spPr>
              <a:solidFill>
                <a:srgbClr val="FF0000"/>
              </a:solidFill>
              <a:ln>
                <a:solidFill>
                  <a:schemeClr val="tx1"/>
                </a:solidFill>
              </a:ln>
            </c:spPr>
          </c:dPt>
          <c:dPt>
            <c:idx val="5"/>
            <c:invertIfNegative val="0"/>
            <c:bubble3D val="0"/>
            <c:spPr>
              <a:solidFill>
                <a:srgbClr val="FFC000"/>
              </a:solidFill>
              <a:ln>
                <a:solidFill>
                  <a:schemeClr val="tx1"/>
                </a:solidFill>
              </a:ln>
            </c:spPr>
          </c:dPt>
          <c:dPt>
            <c:idx val="7"/>
            <c:invertIfNegative val="0"/>
            <c:bubble3D val="0"/>
            <c:spPr>
              <a:solidFill>
                <a:srgbClr val="FFC000"/>
              </a:solidFill>
              <a:ln>
                <a:solidFill>
                  <a:schemeClr val="tx1"/>
                </a:solidFill>
              </a:ln>
            </c:spPr>
          </c:dPt>
          <c:dLbls>
            <c:txPr>
              <a:bodyPr/>
              <a:lstStyle/>
              <a:p>
                <a:pPr>
                  <a:defRPr sz="8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 K'!$B$18:$I$19</c:f>
              <c:multiLvlStrCache>
                <c:ptCount val="8"/>
                <c:lvl>
                  <c:pt idx="0">
                    <c:v>1</c:v>
                  </c:pt>
                  <c:pt idx="1">
                    <c:v>2</c:v>
                  </c:pt>
                  <c:pt idx="2">
                    <c:v>3</c:v>
                  </c:pt>
                  <c:pt idx="3">
                    <c:v>3</c:v>
                  </c:pt>
                  <c:pt idx="4">
                    <c:v>4</c:v>
                  </c:pt>
                  <c:pt idx="5">
                    <c:v>5</c:v>
                  </c:pt>
                  <c:pt idx="6">
                    <c:v>6</c:v>
                  </c:pt>
                  <c:pt idx="7">
                    <c:v>7</c:v>
                  </c:pt>
                </c:lvl>
                <c:lvl>
                  <c:pt idx="0">
                    <c:v>Name
nennen</c:v>
                  </c:pt>
                  <c:pt idx="1">
                    <c:v>MC:
Eigen-
schaften</c:v>
                  </c:pt>
                  <c:pt idx="2">
                    <c:v>Reim
zu
froh</c:v>
                  </c:pt>
                  <c:pt idx="3">
                    <c:v>Reim
zu
gemein</c:v>
                  </c:pt>
                  <c:pt idx="4">
                    <c:v>Begrün-
dung</c:v>
                  </c:pt>
                  <c:pt idx="5">
                    <c:v>Richtung
angeben</c:v>
                  </c:pt>
                  <c:pt idx="6">
                    <c:v>MC:
Wetter
beein-
flussen</c:v>
                  </c:pt>
                  <c:pt idx="7">
                    <c:v>MC:
Wunsch</c:v>
                  </c:pt>
                </c:lvl>
              </c:multiLvlStrCache>
            </c:multiLvlStrRef>
          </c:cat>
          <c:val>
            <c:numRef>
              <c:f>'Dat K'!$B$22:$I$22</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40"/>
        <c:overlap val="100"/>
        <c:axId val="158810880"/>
        <c:axId val="158812800"/>
      </c:barChart>
      <c:catAx>
        <c:axId val="15881088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Aufgaben</a:t>
                </a:r>
              </a:p>
            </c:rich>
          </c:tx>
          <c:layout>
            <c:manualLayout>
              <c:xMode val="edge"/>
              <c:yMode val="edge"/>
              <c:x val="0.45149215305261137"/>
              <c:y val="0.93395814159593682"/>
            </c:manualLayout>
          </c:layout>
          <c:overlay val="0"/>
        </c:title>
        <c:numFmt formatCode="General" sourceLinked="1"/>
        <c:majorTickMark val="out"/>
        <c:minorTickMark val="none"/>
        <c:tickLblPos val="nextTo"/>
        <c:txPr>
          <a:bodyPr rot="0" vert="horz"/>
          <a:lstStyle/>
          <a:p>
            <a:pPr>
              <a:defRPr sz="900">
                <a:latin typeface="Arial Narrow" panose="020B0606020202030204" pitchFamily="34" charset="0"/>
                <a:cs typeface="Arial" panose="020B0604020202020204" pitchFamily="34" charset="0"/>
              </a:defRPr>
            </a:pPr>
            <a:endParaRPr lang="de-DE"/>
          </a:p>
        </c:txPr>
        <c:crossAx val="158812800"/>
        <c:crosses val="autoZero"/>
        <c:auto val="1"/>
        <c:lblAlgn val="ctr"/>
        <c:lblOffset val="100"/>
        <c:noMultiLvlLbl val="0"/>
      </c:catAx>
      <c:valAx>
        <c:axId val="158812800"/>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58810880"/>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10510235258172"/>
          <c:y val="0.16321917207157616"/>
          <c:w val="0.83627660657908143"/>
          <c:h val="0.48286076388888888"/>
        </c:manualLayout>
      </c:layout>
      <c:barChart>
        <c:barDir val="col"/>
        <c:grouping val="clustered"/>
        <c:varyColors val="0"/>
        <c:ser>
          <c:idx val="1"/>
          <c:order val="0"/>
          <c:spPr>
            <a:solidFill>
              <a:srgbClr val="00B050"/>
            </a:solidFill>
            <a:ln>
              <a:solidFill>
                <a:schemeClr val="tx1"/>
              </a:solidFill>
            </a:ln>
          </c:spPr>
          <c:invertIfNegative val="0"/>
          <c:dPt>
            <c:idx val="2"/>
            <c:invertIfNegative val="0"/>
            <c:bubble3D val="0"/>
            <c:spPr>
              <a:solidFill>
                <a:srgbClr val="FFC000"/>
              </a:solidFill>
              <a:ln>
                <a:solidFill>
                  <a:schemeClr val="tx1"/>
                </a:solidFill>
              </a:ln>
            </c:spPr>
          </c:dPt>
          <c:dPt>
            <c:idx val="3"/>
            <c:invertIfNegative val="0"/>
            <c:bubble3D val="0"/>
            <c:spPr>
              <a:solidFill>
                <a:srgbClr val="FFC000"/>
              </a:solidFill>
              <a:ln>
                <a:solidFill>
                  <a:schemeClr val="tx1"/>
                </a:solidFill>
              </a:ln>
            </c:spPr>
          </c:dPt>
          <c:dPt>
            <c:idx val="4"/>
            <c:invertIfNegative val="0"/>
            <c:bubble3D val="0"/>
            <c:spPr>
              <a:solidFill>
                <a:srgbClr val="FF0000"/>
              </a:solidFill>
              <a:ln>
                <a:solidFill>
                  <a:schemeClr val="tx1"/>
                </a:solidFill>
              </a:ln>
            </c:spPr>
          </c:dPt>
          <c:dPt>
            <c:idx val="7"/>
            <c:invertIfNegative val="0"/>
            <c:bubble3D val="0"/>
            <c:spPr>
              <a:solidFill>
                <a:srgbClr val="FF0000"/>
              </a:solidFill>
              <a:ln>
                <a:solidFill>
                  <a:schemeClr val="tx1"/>
                </a:solidFill>
              </a:ln>
            </c:spPr>
          </c:dPt>
          <c:dLbls>
            <c:txPr>
              <a:bodyPr/>
              <a:lstStyle/>
              <a:p>
                <a:pPr>
                  <a:defRPr sz="8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 K'!$U$18:$AB$19</c:f>
              <c:multiLvlStrCache>
                <c:ptCount val="8"/>
                <c:lvl>
                  <c:pt idx="0">
                    <c:v>13</c:v>
                  </c:pt>
                  <c:pt idx="1">
                    <c:v>13</c:v>
                  </c:pt>
                  <c:pt idx="2">
                    <c:v>13</c:v>
                  </c:pt>
                  <c:pt idx="3">
                    <c:v>13</c:v>
                  </c:pt>
                  <c:pt idx="4">
                    <c:v>14</c:v>
                  </c:pt>
                  <c:pt idx="5">
                    <c:v>15</c:v>
                  </c:pt>
                  <c:pt idx="6">
                    <c:v>15</c:v>
                  </c:pt>
                  <c:pt idx="7">
                    <c:v>16</c:v>
                  </c:pt>
                </c:lvl>
                <c:lvl>
                  <c:pt idx="0">
                    <c:v>Richtig-
Falsch-
Auswahl</c:v>
                  </c:pt>
                  <c:pt idx="1">
                    <c:v>Richtig-
Falsch-
Auswahl</c:v>
                  </c:pt>
                  <c:pt idx="2">
                    <c:v>Richtig-
Falsch-
Auswahl</c:v>
                  </c:pt>
                  <c:pt idx="3">
                    <c:v>Richtig-
Falsch-
Auswahl</c:v>
                  </c:pt>
                  <c:pt idx="4">
                    <c:v>Begrün-
dung</c:v>
                  </c:pt>
                  <c:pt idx="5">
                    <c:v>Feld-
arbeit</c:v>
                  </c:pt>
                  <c:pt idx="6">
                    <c:v>Compu-
terpro-
gramm
…</c:v>
                  </c:pt>
                  <c:pt idx="7">
                    <c:v>Sprich-
wort
erklären </c:v>
                  </c:pt>
                </c:lvl>
              </c:multiLvlStrCache>
            </c:multiLvlStrRef>
          </c:cat>
          <c:val>
            <c:numRef>
              <c:f>'Dat K'!$U$22:$AB$22</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40"/>
        <c:overlap val="100"/>
        <c:axId val="158849664"/>
        <c:axId val="158851840"/>
      </c:barChart>
      <c:catAx>
        <c:axId val="158849664"/>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Aufgaben</a:t>
                </a:r>
              </a:p>
            </c:rich>
          </c:tx>
          <c:layout>
            <c:manualLayout>
              <c:xMode val="edge"/>
              <c:yMode val="edge"/>
              <c:x val="0.45149215305261137"/>
              <c:y val="0.93395814159593682"/>
            </c:manualLayout>
          </c:layout>
          <c:overlay val="0"/>
        </c:title>
        <c:numFmt formatCode="General" sourceLinked="1"/>
        <c:majorTickMark val="out"/>
        <c:minorTickMark val="none"/>
        <c:tickLblPos val="nextTo"/>
        <c:txPr>
          <a:bodyPr rot="0" vert="horz"/>
          <a:lstStyle/>
          <a:p>
            <a:pPr>
              <a:defRPr sz="900">
                <a:latin typeface="Arial Narrow" panose="020B0606020202030204" pitchFamily="34" charset="0"/>
                <a:cs typeface="Arial" panose="020B0604020202020204" pitchFamily="34" charset="0"/>
              </a:defRPr>
            </a:pPr>
            <a:endParaRPr lang="de-DE"/>
          </a:p>
        </c:txPr>
        <c:crossAx val="158851840"/>
        <c:crosses val="autoZero"/>
        <c:auto val="1"/>
        <c:lblAlgn val="ctr"/>
        <c:lblOffset val="100"/>
        <c:noMultiLvlLbl val="0"/>
      </c:catAx>
      <c:valAx>
        <c:axId val="158851840"/>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58849664"/>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Erfüllung in den Anforderungsbereichen</a:t>
            </a:r>
          </a:p>
        </c:rich>
      </c:tx>
      <c:layout>
        <c:manualLayout>
          <c:xMode val="edge"/>
          <c:yMode val="edge"/>
          <c:x val="0.18615376552591584"/>
          <c:y val="0"/>
        </c:manualLayout>
      </c:layout>
      <c:overlay val="0"/>
    </c:title>
    <c:autoTitleDeleted val="0"/>
    <c:plotArea>
      <c:layout>
        <c:manualLayout>
          <c:layoutTarget val="inner"/>
          <c:xMode val="edge"/>
          <c:yMode val="edge"/>
          <c:x val="0.22314757024677889"/>
          <c:y val="0.19208333333333333"/>
          <c:w val="0.7476213844328724"/>
          <c:h val="0.61800138888888878"/>
        </c:manualLayout>
      </c:layout>
      <c:barChart>
        <c:barDir val="col"/>
        <c:grouping val="clustered"/>
        <c:varyColors val="0"/>
        <c:ser>
          <c:idx val="0"/>
          <c:order val="0"/>
          <c:spPr>
            <a:solidFill>
              <a:srgbClr val="FFC000"/>
            </a:solidFill>
            <a:ln>
              <a:solidFill>
                <a:schemeClr val="tx1"/>
              </a:solidFill>
            </a:ln>
          </c:spPr>
          <c:invertIfNegative val="0"/>
          <c:dPt>
            <c:idx val="1"/>
            <c:invertIfNegative val="0"/>
            <c:bubble3D val="0"/>
            <c:spPr>
              <a:solidFill>
                <a:srgbClr val="009900"/>
              </a:solidFill>
              <a:ln>
                <a:solidFill>
                  <a:schemeClr val="tx1"/>
                </a:solidFill>
              </a:ln>
            </c:spPr>
          </c:dPt>
          <c:dPt>
            <c:idx val="2"/>
            <c:invertIfNegative val="0"/>
            <c:bubble3D val="0"/>
            <c:spPr>
              <a:solidFill>
                <a:srgbClr val="FF0000"/>
              </a:solidFill>
              <a:ln>
                <a:solidFill>
                  <a:schemeClr val="tx1"/>
                </a:solidFill>
              </a:ln>
            </c:spPr>
          </c:dPt>
          <c:dLbls>
            <c:txPr>
              <a:bodyPr/>
              <a:lstStyle/>
              <a:p>
                <a:pPr>
                  <a:defRPr sz="8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 K'!$C$35:$C$37</c:f>
              <c:strCache>
                <c:ptCount val="3"/>
                <c:pt idx="0">
                  <c:v>AFB I</c:v>
                </c:pt>
                <c:pt idx="1">
                  <c:v>AFB II</c:v>
                </c:pt>
                <c:pt idx="2">
                  <c:v>AFB III</c:v>
                </c:pt>
              </c:strCache>
            </c:strRef>
          </c:cat>
          <c:val>
            <c:numRef>
              <c:f>'Dat S'!$D$35:$D$37</c:f>
              <c:numCache>
                <c:formatCode>0%</c:formatCode>
                <c:ptCount val="3"/>
                <c:pt idx="0">
                  <c:v>0</c:v>
                </c:pt>
                <c:pt idx="1">
                  <c:v>0</c:v>
                </c:pt>
                <c:pt idx="2">
                  <c:v>0</c:v>
                </c:pt>
              </c:numCache>
            </c:numRef>
          </c:val>
        </c:ser>
        <c:dLbls>
          <c:showLegendKey val="0"/>
          <c:showVal val="0"/>
          <c:showCatName val="0"/>
          <c:showSerName val="0"/>
          <c:showPercent val="0"/>
          <c:showBubbleSize val="0"/>
        </c:dLbls>
        <c:gapWidth val="100"/>
        <c:overlap val="-10"/>
        <c:axId val="158772224"/>
        <c:axId val="158864512"/>
      </c:barChart>
      <c:catAx>
        <c:axId val="158772224"/>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Anforderungsbereiche</a:t>
                </a:r>
              </a:p>
            </c:rich>
          </c:tx>
          <c:layout>
            <c:manualLayout>
              <c:xMode val="edge"/>
              <c:yMode val="edge"/>
              <c:x val="0.26104025422719412"/>
              <c:y val="0.92570763888888885"/>
            </c:manualLayout>
          </c:layout>
          <c:overlay val="0"/>
        </c:title>
        <c:majorTickMark val="out"/>
        <c:minorTickMark val="none"/>
        <c:tickLblPos val="nextTo"/>
        <c:txPr>
          <a:bodyPr/>
          <a:lstStyle/>
          <a:p>
            <a:pPr>
              <a:defRPr sz="900">
                <a:latin typeface="Arial Narrow" panose="020B0606020202030204" pitchFamily="34" charset="0"/>
                <a:cs typeface="Arial" panose="020B0604020202020204" pitchFamily="34" charset="0"/>
              </a:defRPr>
            </a:pPr>
            <a:endParaRPr lang="de-DE"/>
          </a:p>
        </c:txPr>
        <c:crossAx val="158864512"/>
        <c:crosses val="autoZero"/>
        <c:auto val="1"/>
        <c:lblAlgn val="ctr"/>
        <c:lblOffset val="100"/>
        <c:noMultiLvlLbl val="0"/>
      </c:catAx>
      <c:valAx>
        <c:axId val="158864512"/>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58772224"/>
        <c:crosses val="autoZero"/>
        <c:crossBetween val="between"/>
        <c:majorUnit val="0.2"/>
      </c:valAx>
      <c:spPr>
        <a:ln w="12700" cap="flat">
          <a:solidFill>
            <a:schemeClr val="bg1">
              <a:lumMod val="50000"/>
            </a:schemeClr>
          </a:solidFill>
        </a:ln>
      </c:spPr>
    </c:plotArea>
    <c:plotVisOnly val="1"/>
    <c:dispBlanksAs val="gap"/>
    <c:showDLblsOverMax val="0"/>
  </c:chart>
  <c:spPr>
    <a:ln cap="rnd"/>
  </c:sp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Erfüllung in den Kompetenzbereichen</a:t>
            </a:r>
          </a:p>
        </c:rich>
      </c:tx>
      <c:layout>
        <c:manualLayout>
          <c:xMode val="edge"/>
          <c:yMode val="edge"/>
          <c:x val="0.20961666666666667"/>
          <c:y val="4.409722222222222E-3"/>
        </c:manualLayout>
      </c:layout>
      <c:overlay val="0"/>
    </c:title>
    <c:autoTitleDeleted val="0"/>
    <c:plotArea>
      <c:layout>
        <c:manualLayout>
          <c:layoutTarget val="inner"/>
          <c:xMode val="edge"/>
          <c:yMode val="edge"/>
          <c:x val="0.24734999999999999"/>
          <c:y val="0.19753159722222222"/>
          <c:w val="0.7372130952380952"/>
          <c:h val="0.60999583333333329"/>
        </c:manualLayout>
      </c:layout>
      <c:barChart>
        <c:barDir val="col"/>
        <c:grouping val="clustered"/>
        <c:varyColors val="0"/>
        <c:ser>
          <c:idx val="0"/>
          <c:order val="0"/>
          <c:spPr>
            <a:ln>
              <a:solidFill>
                <a:schemeClr val="tx1"/>
              </a:solidFill>
            </a:ln>
          </c:spPr>
          <c:invertIfNegative val="0"/>
          <c:dPt>
            <c:idx val="0"/>
            <c:invertIfNegative val="0"/>
            <c:bubble3D val="0"/>
            <c:spPr>
              <a:solidFill>
                <a:srgbClr val="00B0F0"/>
              </a:solidFill>
              <a:ln>
                <a:solidFill>
                  <a:schemeClr val="tx1"/>
                </a:solidFill>
              </a:ln>
            </c:spPr>
          </c:dPt>
          <c:dPt>
            <c:idx val="1"/>
            <c:invertIfNegative val="0"/>
            <c:bubble3D val="0"/>
            <c:spPr>
              <a:solidFill>
                <a:srgbClr val="92D050"/>
              </a:solidFill>
              <a:ln>
                <a:solidFill>
                  <a:schemeClr val="tx1"/>
                </a:solidFill>
              </a:ln>
            </c:spPr>
          </c:dPt>
          <c:dPt>
            <c:idx val="2"/>
            <c:invertIfNegative val="0"/>
            <c:bubble3D val="0"/>
            <c:spPr>
              <a:solidFill>
                <a:srgbClr val="FFFF00"/>
              </a:solidFill>
              <a:ln>
                <a:solidFill>
                  <a:schemeClr val="tx1"/>
                </a:solidFill>
              </a:ln>
            </c:spPr>
          </c:dPt>
          <c:dPt>
            <c:idx val="3"/>
            <c:invertIfNegative val="0"/>
            <c:bubble3D val="0"/>
            <c:spPr>
              <a:solidFill>
                <a:schemeClr val="accent4">
                  <a:lumMod val="60000"/>
                  <a:lumOff val="40000"/>
                </a:schemeClr>
              </a:solidFill>
              <a:ln>
                <a:solidFill>
                  <a:schemeClr val="tx1"/>
                </a:solidFill>
              </a:ln>
            </c:spPr>
          </c:dPt>
          <c:dLbls>
            <c:txPr>
              <a:bodyPr/>
              <a:lstStyle/>
              <a:p>
                <a:pPr>
                  <a:defRPr sz="8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'Dat K'!$C$40:$C$42</c:f>
              <c:strCache>
                <c:ptCount val="3"/>
                <c:pt idx="0">
                  <c:v>Zuhören</c:v>
                </c:pt>
                <c:pt idx="1">
                  <c:v>Sprache</c:v>
                </c:pt>
                <c:pt idx="2">
                  <c:v>Lesen / Sprache</c:v>
                </c:pt>
              </c:strCache>
            </c:strRef>
          </c:cat>
          <c:val>
            <c:numRef>
              <c:f>'Dat S'!$D$40:$D$42</c:f>
              <c:numCache>
                <c:formatCode>0%</c:formatCode>
                <c:ptCount val="3"/>
                <c:pt idx="0">
                  <c:v>0</c:v>
                </c:pt>
                <c:pt idx="1">
                  <c:v>0</c:v>
                </c:pt>
                <c:pt idx="2">
                  <c:v>0</c:v>
                </c:pt>
              </c:numCache>
            </c:numRef>
          </c:val>
        </c:ser>
        <c:dLbls>
          <c:showLegendKey val="0"/>
          <c:showVal val="0"/>
          <c:showCatName val="0"/>
          <c:showSerName val="0"/>
          <c:showPercent val="0"/>
          <c:showBubbleSize val="0"/>
        </c:dLbls>
        <c:gapWidth val="100"/>
        <c:axId val="158891008"/>
        <c:axId val="158897280"/>
      </c:barChart>
      <c:catAx>
        <c:axId val="15889100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Kompetenzbereiche</a:t>
                </a:r>
              </a:p>
            </c:rich>
          </c:tx>
          <c:layout>
            <c:manualLayout>
              <c:xMode val="edge"/>
              <c:yMode val="edge"/>
              <c:x val="0.33116388888888887"/>
              <c:y val="0.92458402777777782"/>
            </c:manualLayout>
          </c:layout>
          <c:overlay val="0"/>
        </c:title>
        <c:majorTickMark val="out"/>
        <c:minorTickMark val="none"/>
        <c:tickLblPos val="nextTo"/>
        <c:txPr>
          <a:bodyPr/>
          <a:lstStyle/>
          <a:p>
            <a:pPr>
              <a:defRPr sz="900">
                <a:latin typeface="Arial Narrow" panose="020B0606020202030204" pitchFamily="34" charset="0"/>
                <a:cs typeface="Arial" panose="020B0604020202020204" pitchFamily="34" charset="0"/>
              </a:defRPr>
            </a:pPr>
            <a:endParaRPr lang="de-DE"/>
          </a:p>
        </c:txPr>
        <c:crossAx val="158897280"/>
        <c:crosses val="autoZero"/>
        <c:auto val="1"/>
        <c:lblAlgn val="ctr"/>
        <c:lblOffset val="100"/>
        <c:noMultiLvlLbl val="0"/>
      </c:catAx>
      <c:valAx>
        <c:axId val="158897280"/>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58891008"/>
        <c:crosses val="autoZero"/>
        <c:crossBetween val="between"/>
        <c:majorUnit val="0.2"/>
      </c:valAx>
      <c:spPr>
        <a:ln cap="rnd">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Erfüllung im Kompetenzbereich "Sprache"</a:t>
            </a:r>
          </a:p>
        </c:rich>
      </c:tx>
      <c:layout>
        <c:manualLayout>
          <c:xMode val="edge"/>
          <c:yMode val="edge"/>
          <c:x val="0.24090908153154783"/>
          <c:y val="1.3247206786464067E-2"/>
        </c:manualLayout>
      </c:layout>
      <c:overlay val="0"/>
    </c:title>
    <c:autoTitleDeleted val="0"/>
    <c:plotArea>
      <c:layout>
        <c:manualLayout>
          <c:layoutTarget val="inner"/>
          <c:xMode val="edge"/>
          <c:yMode val="edge"/>
          <c:x val="0.11806136602189234"/>
          <c:y val="0.17272926469776864"/>
          <c:w val="0.85410818713450287"/>
          <c:h val="0.47175347222222225"/>
        </c:manualLayout>
      </c:layout>
      <c:barChart>
        <c:barDir val="col"/>
        <c:grouping val="clustered"/>
        <c:varyColors val="0"/>
        <c:ser>
          <c:idx val="1"/>
          <c:order val="0"/>
          <c:spPr>
            <a:solidFill>
              <a:srgbClr val="00B050"/>
            </a:solidFill>
            <a:ln>
              <a:solidFill>
                <a:schemeClr val="tx1"/>
              </a:solidFill>
            </a:ln>
          </c:spPr>
          <c:invertIfNegative val="0"/>
          <c:dPt>
            <c:idx val="10"/>
            <c:invertIfNegative val="0"/>
            <c:bubble3D val="0"/>
            <c:spPr>
              <a:solidFill>
                <a:srgbClr val="FF0000"/>
              </a:solidFill>
              <a:ln>
                <a:solidFill>
                  <a:schemeClr val="tx1"/>
                </a:solidFill>
              </a:ln>
            </c:spPr>
          </c:dPt>
          <c:dLbls>
            <c:txPr>
              <a:bodyPr/>
              <a:lstStyle/>
              <a:p>
                <a:pPr>
                  <a:defRPr sz="8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 K'!$J$18:$T$19</c:f>
              <c:multiLvlStrCache>
                <c:ptCount val="11"/>
                <c:lvl>
                  <c:pt idx="0">
                    <c:v>8</c:v>
                  </c:pt>
                  <c:pt idx="1">
                    <c:v>9</c:v>
                  </c:pt>
                  <c:pt idx="2">
                    <c:v>9</c:v>
                  </c:pt>
                  <c:pt idx="3">
                    <c:v>9</c:v>
                  </c:pt>
                  <c:pt idx="4">
                    <c:v>10</c:v>
                  </c:pt>
                  <c:pt idx="5">
                    <c:v>11</c:v>
                  </c:pt>
                  <c:pt idx="6">
                    <c:v>11</c:v>
                  </c:pt>
                  <c:pt idx="7">
                    <c:v>11</c:v>
                  </c:pt>
                  <c:pt idx="8">
                    <c:v>11</c:v>
                  </c:pt>
                  <c:pt idx="9">
                    <c:v>11</c:v>
                  </c:pt>
                  <c:pt idx="10">
                    <c:v>12</c:v>
                  </c:pt>
                </c:lvl>
                <c:lvl>
                  <c:pt idx="0">
                    <c:v>Ordnen
nach
Alphabet</c:v>
                  </c:pt>
                  <c:pt idx="1">
                    <c:v>Adjektiv
zu
Wind</c:v>
                  </c:pt>
                  <c:pt idx="2">
                    <c:v>Adjektiv
zu
Regen</c:v>
                  </c:pt>
                  <c:pt idx="3">
                    <c:v>Adjektiv
zu
Wolke</c:v>
                  </c:pt>
                  <c:pt idx="4">
                    <c:v>Begrün-
dung:
Wetter-
regel</c:v>
                  </c:pt>
                  <c:pt idx="5">
                    <c:v>RS:
sitzt</c:v>
                  </c:pt>
                  <c:pt idx="6">
                    <c:v>RS:
Himmel</c:v>
                  </c:pt>
                  <c:pt idx="7">
                    <c:v>RS:
dicke</c:v>
                  </c:pt>
                  <c:pt idx="8">
                    <c:v>RS:
wird</c:v>
                  </c:pt>
                  <c:pt idx="9">
                    <c:v>keine
weitere
Korrektur</c:v>
                  </c:pt>
                  <c:pt idx="10">
                    <c:v>Begrün-
dung:
Schrei-
bung</c:v>
                  </c:pt>
                </c:lvl>
              </c:multiLvlStrCache>
            </c:multiLvlStrRef>
          </c:cat>
          <c:val>
            <c:numRef>
              <c:f>'Dat S'!$J$22:$T$22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40"/>
        <c:overlap val="100"/>
        <c:axId val="159211520"/>
        <c:axId val="159213440"/>
      </c:barChart>
      <c:catAx>
        <c:axId val="159211520"/>
        <c:scaling>
          <c:orientation val="minMax"/>
        </c:scaling>
        <c:delete val="0"/>
        <c:axPos val="b"/>
        <c:title>
          <c:tx>
            <c:rich>
              <a:bodyPr/>
              <a:lstStyle/>
              <a:p>
                <a:pPr>
                  <a:defRPr/>
                </a:pPr>
                <a:r>
                  <a:rPr lang="en-US">
                    <a:latin typeface="Arial" panose="020B0604020202020204" pitchFamily="34" charset="0"/>
                    <a:cs typeface="Arial" panose="020B0604020202020204" pitchFamily="34" charset="0"/>
                  </a:rPr>
                  <a:t>Aufgaben</a:t>
                </a:r>
              </a:p>
            </c:rich>
          </c:tx>
          <c:layout>
            <c:manualLayout>
              <c:xMode val="edge"/>
              <c:yMode val="edge"/>
              <c:x val="0.43737273204378468"/>
              <c:y val="0.93006111111111112"/>
            </c:manualLayout>
          </c:layout>
          <c:overlay val="0"/>
        </c:title>
        <c:numFmt formatCode="General" sourceLinked="1"/>
        <c:majorTickMark val="out"/>
        <c:minorTickMark val="none"/>
        <c:tickLblPos val="nextTo"/>
        <c:txPr>
          <a:bodyPr rot="0" vert="horz"/>
          <a:lstStyle/>
          <a:p>
            <a:pPr>
              <a:defRPr sz="900">
                <a:latin typeface="Arial Narrow" panose="020B0606020202030204" pitchFamily="34" charset="0"/>
                <a:cs typeface="Arial" panose="020B0604020202020204" pitchFamily="34" charset="0"/>
              </a:defRPr>
            </a:pPr>
            <a:endParaRPr lang="de-DE"/>
          </a:p>
        </c:txPr>
        <c:crossAx val="159213440"/>
        <c:crosses val="autoZero"/>
        <c:auto val="1"/>
        <c:lblAlgn val="ctr"/>
        <c:lblOffset val="100"/>
        <c:noMultiLvlLbl val="0"/>
      </c:catAx>
      <c:valAx>
        <c:axId val="159213440"/>
        <c:scaling>
          <c:orientation val="minMax"/>
          <c:max val="1"/>
          <c:min val="0"/>
        </c:scaling>
        <c:delete val="0"/>
        <c:axPos val="l"/>
        <c:majorGridlines/>
        <c:title>
          <c:tx>
            <c:rich>
              <a:bodyPr rot="-5400000" vert="horz"/>
              <a:lstStyle/>
              <a:p>
                <a:pPr>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59211520"/>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31496062992125984" l="0.31496062992125984" r="0.31496062992125984" t="0.78740157480314965" header="0.31496062992125984" footer="0.31496062992125984"/>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latin typeface="Arial" panose="020B0604020202020204" pitchFamily="34" charset="0"/>
                <a:cs typeface="Arial" panose="020B0604020202020204" pitchFamily="34" charset="0"/>
              </a:rPr>
              <a:t>Erfüllung im Kompetenzbereich "Zuhören"</a:t>
            </a:r>
          </a:p>
        </c:rich>
      </c:tx>
      <c:layout>
        <c:manualLayout>
          <c:xMode val="edge"/>
          <c:yMode val="edge"/>
          <c:x val="0.1326805173642937"/>
          <c:y val="1.3247206786464067E-2"/>
        </c:manualLayout>
      </c:layout>
      <c:overlay val="0"/>
    </c:title>
    <c:autoTitleDeleted val="0"/>
    <c:plotArea>
      <c:layout>
        <c:manualLayout>
          <c:layoutTarget val="inner"/>
          <c:xMode val="edge"/>
          <c:yMode val="edge"/>
          <c:x val="0.13920945365700255"/>
          <c:y val="0.16321917207157616"/>
          <c:w val="0.83417250263071951"/>
          <c:h val="0.48359965277777778"/>
        </c:manualLayout>
      </c:layout>
      <c:barChart>
        <c:barDir val="col"/>
        <c:grouping val="clustered"/>
        <c:varyColors val="0"/>
        <c:ser>
          <c:idx val="1"/>
          <c:order val="0"/>
          <c:spPr>
            <a:solidFill>
              <a:srgbClr val="00B050"/>
            </a:solidFill>
            <a:ln>
              <a:solidFill>
                <a:schemeClr val="tx1"/>
              </a:solidFill>
            </a:ln>
          </c:spPr>
          <c:invertIfNegative val="0"/>
          <c:dPt>
            <c:idx val="0"/>
            <c:invertIfNegative val="0"/>
            <c:bubble3D val="0"/>
            <c:spPr>
              <a:solidFill>
                <a:srgbClr val="FFC000"/>
              </a:solidFill>
              <a:ln>
                <a:solidFill>
                  <a:schemeClr val="tx1"/>
                </a:solidFill>
              </a:ln>
            </c:spPr>
          </c:dPt>
          <c:dPt>
            <c:idx val="4"/>
            <c:invertIfNegative val="0"/>
            <c:bubble3D val="0"/>
            <c:spPr>
              <a:solidFill>
                <a:srgbClr val="FF0000"/>
              </a:solidFill>
              <a:ln>
                <a:solidFill>
                  <a:schemeClr val="tx1"/>
                </a:solidFill>
              </a:ln>
            </c:spPr>
          </c:dPt>
          <c:dPt>
            <c:idx val="5"/>
            <c:invertIfNegative val="0"/>
            <c:bubble3D val="0"/>
            <c:spPr>
              <a:solidFill>
                <a:srgbClr val="FFC000"/>
              </a:solidFill>
              <a:ln>
                <a:solidFill>
                  <a:schemeClr val="tx1"/>
                </a:solidFill>
              </a:ln>
            </c:spPr>
          </c:dPt>
          <c:dPt>
            <c:idx val="7"/>
            <c:invertIfNegative val="0"/>
            <c:bubble3D val="0"/>
            <c:spPr>
              <a:solidFill>
                <a:srgbClr val="FFC000"/>
              </a:solidFill>
              <a:ln>
                <a:solidFill>
                  <a:schemeClr val="tx1"/>
                </a:solidFill>
              </a:ln>
            </c:spPr>
          </c:dPt>
          <c:dLbls>
            <c:txPr>
              <a:bodyPr/>
              <a:lstStyle/>
              <a:p>
                <a:pPr>
                  <a:defRPr sz="800">
                    <a:latin typeface="Arial" panose="020B0604020202020204" pitchFamily="34" charset="0"/>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'Dat S'!$B$18:$I$19</c:f>
              <c:multiLvlStrCache>
                <c:ptCount val="8"/>
                <c:lvl>
                  <c:pt idx="0">
                    <c:v>1</c:v>
                  </c:pt>
                  <c:pt idx="1">
                    <c:v>2</c:v>
                  </c:pt>
                  <c:pt idx="2">
                    <c:v>3</c:v>
                  </c:pt>
                  <c:pt idx="3">
                    <c:v>3</c:v>
                  </c:pt>
                  <c:pt idx="4">
                    <c:v>4</c:v>
                  </c:pt>
                  <c:pt idx="5">
                    <c:v>5</c:v>
                  </c:pt>
                  <c:pt idx="6">
                    <c:v>6</c:v>
                  </c:pt>
                  <c:pt idx="7">
                    <c:v>7</c:v>
                  </c:pt>
                </c:lvl>
                <c:lvl>
                  <c:pt idx="0">
                    <c:v>Name
nennen</c:v>
                  </c:pt>
                  <c:pt idx="1">
                    <c:v>MC:
Eigen-
schaften</c:v>
                  </c:pt>
                  <c:pt idx="2">
                    <c:v>Reim
zu
froh</c:v>
                  </c:pt>
                  <c:pt idx="3">
                    <c:v>Reim
zu
gemein</c:v>
                  </c:pt>
                  <c:pt idx="4">
                    <c:v>Begrün-
dung</c:v>
                  </c:pt>
                  <c:pt idx="5">
                    <c:v>Richtung
angeben</c:v>
                  </c:pt>
                  <c:pt idx="6">
                    <c:v>MC:
Wetter
beein-
flussen</c:v>
                  </c:pt>
                  <c:pt idx="7">
                    <c:v>MC:
Wunsch</c:v>
                  </c:pt>
                </c:lvl>
              </c:multiLvlStrCache>
            </c:multiLvlStrRef>
          </c:cat>
          <c:val>
            <c:numRef>
              <c:f>'Dat S'!$B$22:$I$22</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40"/>
        <c:overlap val="100"/>
        <c:axId val="159231360"/>
        <c:axId val="159241728"/>
      </c:barChart>
      <c:catAx>
        <c:axId val="15923136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Aufgaben</a:t>
                </a:r>
              </a:p>
            </c:rich>
          </c:tx>
          <c:layout>
            <c:manualLayout>
              <c:xMode val="edge"/>
              <c:yMode val="edge"/>
              <c:x val="0.45149215305261137"/>
              <c:y val="0.93395814159593682"/>
            </c:manualLayout>
          </c:layout>
          <c:overlay val="0"/>
        </c:title>
        <c:numFmt formatCode="General" sourceLinked="1"/>
        <c:majorTickMark val="out"/>
        <c:minorTickMark val="none"/>
        <c:tickLblPos val="nextTo"/>
        <c:txPr>
          <a:bodyPr rot="0" vert="horz"/>
          <a:lstStyle/>
          <a:p>
            <a:pPr>
              <a:defRPr sz="900">
                <a:latin typeface="Arial Narrow" panose="020B0606020202030204" pitchFamily="34" charset="0"/>
                <a:cs typeface="Arial" panose="020B0604020202020204" pitchFamily="34" charset="0"/>
              </a:defRPr>
            </a:pPr>
            <a:endParaRPr lang="de-DE"/>
          </a:p>
        </c:txPr>
        <c:crossAx val="159241728"/>
        <c:crosses val="autoZero"/>
        <c:auto val="1"/>
        <c:lblAlgn val="ctr"/>
        <c:lblOffset val="100"/>
        <c:noMultiLvlLbl val="0"/>
      </c:catAx>
      <c:valAx>
        <c:axId val="159241728"/>
        <c:scaling>
          <c:orientation val="minMax"/>
          <c:max val="1"/>
          <c:min val="0"/>
        </c:scaling>
        <c:delete val="0"/>
        <c:axPos val="l"/>
        <c:majorGridlines/>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Erfüllungsprozentsätze</a:t>
                </a:r>
              </a:p>
            </c:rich>
          </c:tx>
          <c:overlay val="0"/>
        </c:title>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59231360"/>
        <c:crosses val="autoZero"/>
        <c:crossBetween val="between"/>
        <c:majorUnit val="0.2"/>
      </c:valAx>
      <c:spPr>
        <a:ln>
          <a:solidFill>
            <a:schemeClr val="bg1">
              <a:lumMod val="50000"/>
            </a:schemeClr>
          </a:solidFill>
        </a:ln>
      </c:spPr>
    </c:plotArea>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275752</xdr:colOff>
      <xdr:row>20</xdr:row>
      <xdr:rowOff>83007</xdr:rowOff>
    </xdr:from>
    <xdr:to>
      <xdr:col>17</xdr:col>
      <xdr:colOff>277839</xdr:colOff>
      <xdr:row>35</xdr:row>
      <xdr:rowOff>105507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131220</xdr:colOff>
      <xdr:row>20</xdr:row>
      <xdr:rowOff>83007</xdr:rowOff>
    </xdr:from>
    <xdr:to>
      <xdr:col>24</xdr:col>
      <xdr:colOff>365220</xdr:colOff>
      <xdr:row>35</xdr:row>
      <xdr:rowOff>105507</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214933</xdr:colOff>
      <xdr:row>1</xdr:row>
      <xdr:rowOff>18636</xdr:rowOff>
    </xdr:from>
    <xdr:to>
      <xdr:col>24</xdr:col>
      <xdr:colOff>365220</xdr:colOff>
      <xdr:row>16</xdr:row>
      <xdr:rowOff>141989</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18636</xdr:rowOff>
    </xdr:from>
    <xdr:to>
      <xdr:col>10</xdr:col>
      <xdr:colOff>117600</xdr:colOff>
      <xdr:row>16</xdr:row>
      <xdr:rowOff>141989</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20</xdr:row>
      <xdr:rowOff>83007</xdr:rowOff>
    </xdr:from>
    <xdr:to>
      <xdr:col>10</xdr:col>
      <xdr:colOff>117600</xdr:colOff>
      <xdr:row>35</xdr:row>
      <xdr:rowOff>105507</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0.0659</cdr:x>
      <cdr:y>0.01984</cdr:y>
    </cdr:from>
    <cdr:to>
      <cdr:x>0.94106</cdr:x>
      <cdr:y>0.11158</cdr:y>
    </cdr:to>
    <cdr:sp macro="" textlink="">
      <cdr:nvSpPr>
        <cdr:cNvPr id="2" name="Textfeld 1"/>
        <cdr:cNvSpPr txBox="1"/>
      </cdr:nvSpPr>
      <cdr:spPr>
        <a:xfrm xmlns:a="http://schemas.openxmlformats.org/drawingml/2006/main">
          <a:off x="258829" y="57150"/>
          <a:ext cx="3437278" cy="2642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Arial" panose="020B0604020202020204" pitchFamily="34" charset="0"/>
              <a:ea typeface="+mn-ea"/>
              <a:cs typeface="Arial" panose="020B0604020202020204" pitchFamily="34" charset="0"/>
            </a:rPr>
            <a:t>Erfüllung im Kompetenzbereich "Lesen / Sprache"</a:t>
          </a:r>
          <a:endParaRPr lang="de-DE">
            <a:effectLst/>
            <a:latin typeface="Arial" panose="020B0604020202020204" pitchFamily="34" charset="0"/>
            <a:cs typeface="Arial" panose="020B0604020202020204" pitchFamily="34" charset="0"/>
          </a:endParaRPr>
        </a:p>
        <a:p xmlns:a="http://schemas.openxmlformats.org/drawingml/2006/main">
          <a:endParaRPr lang="de-DE" sz="1100"/>
        </a:p>
      </cdr:txBody>
    </cdr:sp>
  </cdr:relSizeAnchor>
</c:userShapes>
</file>

<file path=xl/drawings/drawing3.xml><?xml version="1.0" encoding="utf-8"?>
<xdr:wsDr xmlns:xdr="http://schemas.openxmlformats.org/drawingml/2006/spreadsheetDrawing" xmlns:a="http://schemas.openxmlformats.org/drawingml/2006/main">
  <xdr:twoCellAnchor>
    <xdr:from>
      <xdr:col>10</xdr:col>
      <xdr:colOff>275752</xdr:colOff>
      <xdr:row>20</xdr:row>
      <xdr:rowOff>83007</xdr:rowOff>
    </xdr:from>
    <xdr:to>
      <xdr:col>17</xdr:col>
      <xdr:colOff>277839</xdr:colOff>
      <xdr:row>35</xdr:row>
      <xdr:rowOff>105507</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131220</xdr:colOff>
      <xdr:row>20</xdr:row>
      <xdr:rowOff>83007</xdr:rowOff>
    </xdr:from>
    <xdr:to>
      <xdr:col>24</xdr:col>
      <xdr:colOff>365220</xdr:colOff>
      <xdr:row>35</xdr:row>
      <xdr:rowOff>105507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214933</xdr:colOff>
      <xdr:row>1</xdr:row>
      <xdr:rowOff>18636</xdr:rowOff>
    </xdr:from>
    <xdr:to>
      <xdr:col>24</xdr:col>
      <xdr:colOff>365220</xdr:colOff>
      <xdr:row>16</xdr:row>
      <xdr:rowOff>141989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18636</xdr:rowOff>
    </xdr:from>
    <xdr:to>
      <xdr:col>10</xdr:col>
      <xdr:colOff>117600</xdr:colOff>
      <xdr:row>16</xdr:row>
      <xdr:rowOff>141989</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20</xdr:row>
      <xdr:rowOff>83007</xdr:rowOff>
    </xdr:from>
    <xdr:to>
      <xdr:col>10</xdr:col>
      <xdr:colOff>117600</xdr:colOff>
      <xdr:row>35</xdr:row>
      <xdr:rowOff>105507</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0.0659</cdr:x>
      <cdr:y>0.01984</cdr:y>
    </cdr:from>
    <cdr:to>
      <cdr:x>0.94106</cdr:x>
      <cdr:y>0.11158</cdr:y>
    </cdr:to>
    <cdr:sp macro="" textlink="">
      <cdr:nvSpPr>
        <cdr:cNvPr id="2" name="Textfeld 1"/>
        <cdr:cNvSpPr txBox="1"/>
      </cdr:nvSpPr>
      <cdr:spPr>
        <a:xfrm xmlns:a="http://schemas.openxmlformats.org/drawingml/2006/main">
          <a:off x="258829" y="57150"/>
          <a:ext cx="3437278" cy="2642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Arial" panose="020B0604020202020204" pitchFamily="34" charset="0"/>
              <a:ea typeface="+mn-ea"/>
              <a:cs typeface="Arial" panose="020B0604020202020204" pitchFamily="34" charset="0"/>
            </a:rPr>
            <a:t>Erfüllung im Kompetenzbereich "Lesen / Sprache"</a:t>
          </a:r>
          <a:endParaRPr lang="de-DE">
            <a:effectLst/>
            <a:latin typeface="Arial" panose="020B0604020202020204" pitchFamily="34" charset="0"/>
            <a:cs typeface="Arial" panose="020B0604020202020204" pitchFamily="34" charset="0"/>
          </a:endParaRPr>
        </a:p>
        <a:p xmlns:a="http://schemas.openxmlformats.org/drawingml/2006/main">
          <a:endParaRPr lang="de-DE" sz="1100"/>
        </a:p>
      </cdr:txBody>
    </cdr:sp>
  </cdr:relSizeAnchor>
</c:userShapes>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52</xdr:row>
          <xdr:rowOff>38100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F48"/>
  <sheetViews>
    <sheetView showGridLines="0" zoomScale="115" zoomScaleNormal="115" workbookViewId="0">
      <selection activeCell="B10" sqref="B10"/>
    </sheetView>
  </sheetViews>
  <sheetFormatPr baseColWidth="10" defaultRowHeight="15" x14ac:dyDescent="0.25"/>
  <cols>
    <col min="1" max="1" width="3.7109375" style="24" bestFit="1" customWidth="1"/>
    <col min="2" max="2" width="19.42578125" style="4" customWidth="1"/>
    <col min="3" max="3" width="3.140625" style="4" customWidth="1"/>
    <col min="4" max="9" width="3.28515625" style="4" customWidth="1"/>
    <col min="10" max="10" width="4.85546875" style="4" customWidth="1"/>
    <col min="11" max="11" width="3.28515625" style="4" customWidth="1"/>
    <col min="12" max="12" width="4.85546875" style="4" customWidth="1"/>
    <col min="13" max="13" width="3.28515625" style="4" customWidth="1"/>
    <col min="14" max="14" width="4.85546875" style="4" customWidth="1"/>
    <col min="15" max="15" width="3.28515625" style="4" customWidth="1"/>
    <col min="16" max="16" width="4.85546875" style="4" customWidth="1"/>
    <col min="17" max="20" width="3.28515625" style="4" customWidth="1"/>
    <col min="21" max="22" width="4.85546875" style="4" customWidth="1"/>
    <col min="23" max="28" width="3.28515625" style="4" customWidth="1"/>
    <col min="29" max="30" width="4.85546875" style="4" customWidth="1"/>
    <col min="31" max="32" width="4.28515625" style="4" customWidth="1"/>
    <col min="33" max="16384" width="11.42578125" style="4"/>
  </cols>
  <sheetData>
    <row r="1" spans="1:32" ht="4.5" customHeight="1" thickBot="1" x14ac:dyDescent="0.3"/>
    <row r="2" spans="1:32" ht="16.5" thickTop="1" thickBot="1" x14ac:dyDescent="0.3">
      <c r="D2" s="25" t="s">
        <v>0</v>
      </c>
      <c r="E2" s="240"/>
      <c r="F2" s="241"/>
      <c r="H2" s="26"/>
      <c r="K2" s="26"/>
      <c r="L2" s="26"/>
      <c r="N2" s="25" t="s">
        <v>24</v>
      </c>
      <c r="O2" s="238" t="str">
        <f>IF(COUNTBLANK(AE10:AE39)=30,"",(COUNT(AE10:AE39)))</f>
        <v/>
      </c>
      <c r="P2" s="239"/>
    </row>
    <row r="3" spans="1:32" ht="6.75" customHeight="1" thickTop="1" x14ac:dyDescent="0.25"/>
    <row r="4" spans="1:32" s="28" customFormat="1" ht="12.75" customHeight="1" x14ac:dyDescent="0.2">
      <c r="A4" s="27"/>
      <c r="C4" s="29" t="s">
        <v>55</v>
      </c>
      <c r="D4" s="246" t="s">
        <v>97</v>
      </c>
      <c r="E4" s="246"/>
      <c r="F4" s="246"/>
      <c r="G4" s="246"/>
      <c r="H4" s="246"/>
      <c r="I4" s="246"/>
      <c r="J4" s="246"/>
      <c r="K4" s="246"/>
      <c r="L4" s="259" t="s">
        <v>21</v>
      </c>
      <c r="M4" s="259"/>
      <c r="N4" s="259"/>
      <c r="O4" s="259"/>
      <c r="P4" s="259"/>
      <c r="Q4" s="259"/>
      <c r="R4" s="259"/>
      <c r="S4" s="259"/>
      <c r="T4" s="259"/>
      <c r="U4" s="259"/>
      <c r="V4" s="259"/>
      <c r="W4" s="260" t="s">
        <v>98</v>
      </c>
      <c r="X4" s="260"/>
      <c r="Y4" s="260"/>
      <c r="Z4" s="260"/>
      <c r="AA4" s="260"/>
      <c r="AB4" s="260"/>
      <c r="AC4" s="260"/>
      <c r="AD4" s="260"/>
      <c r="AE4" s="256" t="s">
        <v>9</v>
      </c>
      <c r="AF4" s="252" t="s">
        <v>56</v>
      </c>
    </row>
    <row r="5" spans="1:32" s="28" customFormat="1" ht="12.75" customHeight="1" x14ac:dyDescent="0.2">
      <c r="A5" s="27"/>
      <c r="B5" s="30"/>
      <c r="C5" s="31" t="s">
        <v>1</v>
      </c>
      <c r="D5" s="32">
        <v>1</v>
      </c>
      <c r="E5" s="32">
        <v>2</v>
      </c>
      <c r="F5" s="40">
        <v>3</v>
      </c>
      <c r="G5" s="42">
        <v>3</v>
      </c>
      <c r="H5" s="32">
        <v>4</v>
      </c>
      <c r="I5" s="32">
        <v>5</v>
      </c>
      <c r="J5" s="32">
        <v>6</v>
      </c>
      <c r="K5" s="32">
        <v>7</v>
      </c>
      <c r="L5" s="32">
        <v>8</v>
      </c>
      <c r="M5" s="40">
        <v>9</v>
      </c>
      <c r="N5" s="41">
        <v>9</v>
      </c>
      <c r="O5" s="42">
        <v>9</v>
      </c>
      <c r="P5" s="32">
        <v>10</v>
      </c>
      <c r="Q5" s="40">
        <v>11</v>
      </c>
      <c r="R5" s="41">
        <v>11</v>
      </c>
      <c r="S5" s="41">
        <v>11</v>
      </c>
      <c r="T5" s="41">
        <v>11</v>
      </c>
      <c r="U5" s="42">
        <v>11</v>
      </c>
      <c r="V5" s="32">
        <v>12</v>
      </c>
      <c r="W5" s="40">
        <v>13</v>
      </c>
      <c r="X5" s="41">
        <v>13</v>
      </c>
      <c r="Y5" s="41">
        <v>13</v>
      </c>
      <c r="Z5" s="42">
        <v>13</v>
      </c>
      <c r="AA5" s="32">
        <v>14</v>
      </c>
      <c r="AB5" s="40">
        <v>15</v>
      </c>
      <c r="AC5" s="42">
        <v>15</v>
      </c>
      <c r="AD5" s="32">
        <v>16</v>
      </c>
      <c r="AE5" s="257"/>
      <c r="AF5" s="253"/>
    </row>
    <row r="6" spans="1:32" s="28" customFormat="1" ht="64.5" customHeight="1" x14ac:dyDescent="0.2">
      <c r="A6" s="247" t="str">
        <f>"Zentrale Klassenarbeit
 Deutsch 2018
- Klasse "&amp;E2&amp;" -"</f>
        <v>Zentrale Klassenarbeit
 Deutsch 2018
- Klasse  -</v>
      </c>
      <c r="B6" s="247"/>
      <c r="C6" s="248"/>
      <c r="D6" s="88" t="s">
        <v>99</v>
      </c>
      <c r="E6" s="88" t="s">
        <v>100</v>
      </c>
      <c r="F6" s="89" t="s">
        <v>166</v>
      </c>
      <c r="G6" s="90" t="s">
        <v>167</v>
      </c>
      <c r="H6" s="88" t="s">
        <v>22</v>
      </c>
      <c r="I6" s="88" t="s">
        <v>101</v>
      </c>
      <c r="J6" s="114" t="s">
        <v>109</v>
      </c>
      <c r="K6" s="88" t="s">
        <v>102</v>
      </c>
      <c r="L6" s="114" t="s">
        <v>168</v>
      </c>
      <c r="M6" s="89" t="s">
        <v>169</v>
      </c>
      <c r="N6" s="115" t="s">
        <v>170</v>
      </c>
      <c r="O6" s="90" t="s">
        <v>171</v>
      </c>
      <c r="P6" s="114" t="s">
        <v>110</v>
      </c>
      <c r="Q6" s="89" t="s">
        <v>105</v>
      </c>
      <c r="R6" s="91" t="s">
        <v>106</v>
      </c>
      <c r="S6" s="91" t="s">
        <v>107</v>
      </c>
      <c r="T6" s="91" t="s">
        <v>108</v>
      </c>
      <c r="U6" s="116" t="s">
        <v>111</v>
      </c>
      <c r="V6" s="114" t="s">
        <v>112</v>
      </c>
      <c r="W6" s="264" t="s">
        <v>115</v>
      </c>
      <c r="X6" s="265"/>
      <c r="Y6" s="265"/>
      <c r="Z6" s="266"/>
      <c r="AA6" s="88" t="s">
        <v>22</v>
      </c>
      <c r="AB6" s="92" t="s">
        <v>103</v>
      </c>
      <c r="AC6" s="117" t="s">
        <v>113</v>
      </c>
      <c r="AD6" s="118" t="s">
        <v>114</v>
      </c>
      <c r="AE6" s="257"/>
      <c r="AF6" s="253"/>
    </row>
    <row r="7" spans="1:32" s="34" customFormat="1" ht="13.5" customHeight="1" x14ac:dyDescent="0.25">
      <c r="A7" s="33"/>
      <c r="C7" s="29" t="s">
        <v>186</v>
      </c>
      <c r="D7" s="84" t="s">
        <v>3</v>
      </c>
      <c r="E7" s="84" t="s">
        <v>4</v>
      </c>
      <c r="F7" s="85" t="s">
        <v>4</v>
      </c>
      <c r="G7" s="86" t="s">
        <v>4</v>
      </c>
      <c r="H7" s="84" t="s">
        <v>5</v>
      </c>
      <c r="I7" s="84" t="s">
        <v>3</v>
      </c>
      <c r="J7" s="84" t="s">
        <v>4</v>
      </c>
      <c r="K7" s="84" t="s">
        <v>3</v>
      </c>
      <c r="L7" s="84" t="s">
        <v>4</v>
      </c>
      <c r="M7" s="85" t="s">
        <v>4</v>
      </c>
      <c r="N7" s="87" t="s">
        <v>4</v>
      </c>
      <c r="O7" s="86" t="s">
        <v>4</v>
      </c>
      <c r="P7" s="84" t="s">
        <v>4</v>
      </c>
      <c r="Q7" s="85" t="s">
        <v>4</v>
      </c>
      <c r="R7" s="87" t="s">
        <v>4</v>
      </c>
      <c r="S7" s="87" t="s">
        <v>4</v>
      </c>
      <c r="T7" s="87" t="s">
        <v>4</v>
      </c>
      <c r="U7" s="86" t="s">
        <v>4</v>
      </c>
      <c r="V7" s="84" t="s">
        <v>5</v>
      </c>
      <c r="W7" s="85" t="s">
        <v>4</v>
      </c>
      <c r="X7" s="87" t="s">
        <v>4</v>
      </c>
      <c r="Y7" s="87" t="s">
        <v>3</v>
      </c>
      <c r="Z7" s="86" t="s">
        <v>3</v>
      </c>
      <c r="AA7" s="84" t="s">
        <v>5</v>
      </c>
      <c r="AB7" s="85" t="s">
        <v>4</v>
      </c>
      <c r="AC7" s="86" t="s">
        <v>4</v>
      </c>
      <c r="AD7" s="84" t="s">
        <v>5</v>
      </c>
      <c r="AE7" s="258"/>
      <c r="AF7" s="253"/>
    </row>
    <row r="8" spans="1:32" s="28" customFormat="1" ht="13.5" customHeight="1" x14ac:dyDescent="0.2">
      <c r="A8" s="93"/>
      <c r="B8" s="94"/>
      <c r="C8" s="95" t="s">
        <v>14</v>
      </c>
      <c r="D8" s="96">
        <v>1</v>
      </c>
      <c r="E8" s="96">
        <v>1</v>
      </c>
      <c r="F8" s="97">
        <v>1</v>
      </c>
      <c r="G8" s="98">
        <v>1</v>
      </c>
      <c r="H8" s="96">
        <v>1</v>
      </c>
      <c r="I8" s="96">
        <v>1</v>
      </c>
      <c r="J8" s="96">
        <v>1</v>
      </c>
      <c r="K8" s="96">
        <v>1</v>
      </c>
      <c r="L8" s="96">
        <v>1</v>
      </c>
      <c r="M8" s="97">
        <v>1</v>
      </c>
      <c r="N8" s="99">
        <v>1</v>
      </c>
      <c r="O8" s="98">
        <v>1</v>
      </c>
      <c r="P8" s="96">
        <v>1</v>
      </c>
      <c r="Q8" s="97">
        <v>1</v>
      </c>
      <c r="R8" s="99">
        <v>1</v>
      </c>
      <c r="S8" s="99">
        <v>1</v>
      </c>
      <c r="T8" s="99">
        <v>1</v>
      </c>
      <c r="U8" s="98">
        <v>1</v>
      </c>
      <c r="V8" s="96">
        <v>1</v>
      </c>
      <c r="W8" s="97">
        <v>1</v>
      </c>
      <c r="X8" s="99">
        <v>1</v>
      </c>
      <c r="Y8" s="99">
        <v>1</v>
      </c>
      <c r="Z8" s="98">
        <v>1</v>
      </c>
      <c r="AA8" s="96">
        <v>1</v>
      </c>
      <c r="AB8" s="97">
        <v>1</v>
      </c>
      <c r="AC8" s="98">
        <v>1</v>
      </c>
      <c r="AD8" s="96">
        <v>1</v>
      </c>
      <c r="AE8" s="100">
        <f>SUM(D8:AD8)</f>
        <v>27</v>
      </c>
      <c r="AF8" s="254"/>
    </row>
    <row r="9" spans="1:32" s="35" customFormat="1" ht="14.25" customHeight="1" thickBot="1" x14ac:dyDescent="0.3">
      <c r="A9" s="101" t="s">
        <v>6</v>
      </c>
      <c r="B9" s="102" t="s">
        <v>7</v>
      </c>
      <c r="C9" s="103" t="s">
        <v>72</v>
      </c>
      <c r="D9" s="261" t="s">
        <v>8</v>
      </c>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3"/>
      <c r="AE9" s="104"/>
      <c r="AF9" s="255"/>
    </row>
    <row r="10" spans="1:32" ht="11.45" customHeight="1" x14ac:dyDescent="0.25">
      <c r="A10" s="105">
        <v>1</v>
      </c>
      <c r="B10" s="196"/>
      <c r="C10" s="230"/>
      <c r="D10" s="202"/>
      <c r="E10" s="202"/>
      <c r="F10" s="203"/>
      <c r="G10" s="204"/>
      <c r="H10" s="202"/>
      <c r="I10" s="202"/>
      <c r="J10" s="202"/>
      <c r="K10" s="202"/>
      <c r="L10" s="202"/>
      <c r="M10" s="203"/>
      <c r="N10" s="205"/>
      <c r="O10" s="204"/>
      <c r="P10" s="202"/>
      <c r="Q10" s="203"/>
      <c r="R10" s="205"/>
      <c r="S10" s="205"/>
      <c r="T10" s="205"/>
      <c r="U10" s="204"/>
      <c r="V10" s="202"/>
      <c r="W10" s="203"/>
      <c r="X10" s="205"/>
      <c r="Y10" s="205"/>
      <c r="Z10" s="204"/>
      <c r="AA10" s="202"/>
      <c r="AB10" s="203"/>
      <c r="AC10" s="204"/>
      <c r="AD10" s="206"/>
      <c r="AE10" s="106" t="str">
        <f>IF(COUNTBLANK(D10:AD10)=27,"",SUM(D10:AD10))</f>
        <v/>
      </c>
      <c r="AF10" s="107" t="str">
        <f>IF(AE10="","",VLOOKUP(AE10,'Dat K'!$D$5:$E$10,2,1))</f>
        <v/>
      </c>
    </row>
    <row r="11" spans="1:32" ht="11.45" customHeight="1" x14ac:dyDescent="0.25">
      <c r="A11" s="108">
        <v>2</v>
      </c>
      <c r="B11" s="197"/>
      <c r="C11" s="231"/>
      <c r="D11" s="207"/>
      <c r="E11" s="207"/>
      <c r="F11" s="208"/>
      <c r="G11" s="209"/>
      <c r="H11" s="207"/>
      <c r="I11" s="207"/>
      <c r="J11" s="207"/>
      <c r="K11" s="207"/>
      <c r="L11" s="207"/>
      <c r="M11" s="208"/>
      <c r="N11" s="210"/>
      <c r="O11" s="209"/>
      <c r="P11" s="207"/>
      <c r="Q11" s="208"/>
      <c r="R11" s="210"/>
      <c r="S11" s="210"/>
      <c r="T11" s="210"/>
      <c r="U11" s="209"/>
      <c r="V11" s="207"/>
      <c r="W11" s="208"/>
      <c r="X11" s="210"/>
      <c r="Y11" s="210"/>
      <c r="Z11" s="209"/>
      <c r="AA11" s="207"/>
      <c r="AB11" s="208"/>
      <c r="AC11" s="209"/>
      <c r="AD11" s="211"/>
      <c r="AE11" s="109" t="str">
        <f t="shared" ref="AE11:AE39" si="0">IF(COUNTBLANK(D11:AD11)=27,"",SUM(D11:AD11))</f>
        <v/>
      </c>
      <c r="AF11" s="107" t="str">
        <f>IF(AE11="","",VLOOKUP(AE11,'Dat K'!$D$5:$E$10,2,1))</f>
        <v/>
      </c>
    </row>
    <row r="12" spans="1:32" ht="11.45" customHeight="1" x14ac:dyDescent="0.25">
      <c r="A12" s="108">
        <v>3</v>
      </c>
      <c r="B12" s="197"/>
      <c r="C12" s="231"/>
      <c r="D12" s="207"/>
      <c r="E12" s="207"/>
      <c r="F12" s="208"/>
      <c r="G12" s="209"/>
      <c r="H12" s="207"/>
      <c r="I12" s="207"/>
      <c r="J12" s="207"/>
      <c r="K12" s="207"/>
      <c r="L12" s="207"/>
      <c r="M12" s="208"/>
      <c r="N12" s="210"/>
      <c r="O12" s="209"/>
      <c r="P12" s="207"/>
      <c r="Q12" s="208"/>
      <c r="R12" s="210"/>
      <c r="S12" s="210"/>
      <c r="T12" s="210"/>
      <c r="U12" s="209"/>
      <c r="V12" s="207"/>
      <c r="W12" s="208"/>
      <c r="X12" s="210"/>
      <c r="Y12" s="210"/>
      <c r="Z12" s="209"/>
      <c r="AA12" s="207"/>
      <c r="AB12" s="208"/>
      <c r="AC12" s="209"/>
      <c r="AD12" s="211"/>
      <c r="AE12" s="109" t="str">
        <f t="shared" si="0"/>
        <v/>
      </c>
      <c r="AF12" s="107" t="str">
        <f>IF(AE12="","",VLOOKUP(AE12,'Dat K'!$D$5:$E$10,2,1))</f>
        <v/>
      </c>
    </row>
    <row r="13" spans="1:32" ht="11.45" customHeight="1" x14ac:dyDescent="0.25">
      <c r="A13" s="108">
        <v>4</v>
      </c>
      <c r="B13" s="197"/>
      <c r="C13" s="231"/>
      <c r="D13" s="207"/>
      <c r="E13" s="207"/>
      <c r="F13" s="208"/>
      <c r="G13" s="209"/>
      <c r="H13" s="207"/>
      <c r="I13" s="207"/>
      <c r="J13" s="207"/>
      <c r="K13" s="207"/>
      <c r="L13" s="207"/>
      <c r="M13" s="208"/>
      <c r="N13" s="210"/>
      <c r="O13" s="209"/>
      <c r="P13" s="207"/>
      <c r="Q13" s="208"/>
      <c r="R13" s="210"/>
      <c r="S13" s="210"/>
      <c r="T13" s="210"/>
      <c r="U13" s="209"/>
      <c r="V13" s="207"/>
      <c r="W13" s="208"/>
      <c r="X13" s="210"/>
      <c r="Y13" s="210"/>
      <c r="Z13" s="209"/>
      <c r="AA13" s="207"/>
      <c r="AB13" s="208"/>
      <c r="AC13" s="209"/>
      <c r="AD13" s="211"/>
      <c r="AE13" s="109" t="str">
        <f t="shared" si="0"/>
        <v/>
      </c>
      <c r="AF13" s="107" t="str">
        <f>IF(AE13="","",VLOOKUP(AE13,'Dat K'!$D$5:$E$10,2,1))</f>
        <v/>
      </c>
    </row>
    <row r="14" spans="1:32" ht="11.45" customHeight="1" x14ac:dyDescent="0.25">
      <c r="A14" s="110">
        <v>5</v>
      </c>
      <c r="B14" s="198"/>
      <c r="C14" s="232"/>
      <c r="D14" s="212"/>
      <c r="E14" s="212"/>
      <c r="F14" s="213"/>
      <c r="G14" s="214"/>
      <c r="H14" s="212"/>
      <c r="I14" s="212"/>
      <c r="J14" s="212"/>
      <c r="K14" s="212"/>
      <c r="L14" s="212"/>
      <c r="M14" s="213"/>
      <c r="N14" s="215"/>
      <c r="O14" s="214"/>
      <c r="P14" s="212"/>
      <c r="Q14" s="213"/>
      <c r="R14" s="215"/>
      <c r="S14" s="215"/>
      <c r="T14" s="215"/>
      <c r="U14" s="214"/>
      <c r="V14" s="212"/>
      <c r="W14" s="213"/>
      <c r="X14" s="215"/>
      <c r="Y14" s="215"/>
      <c r="Z14" s="214"/>
      <c r="AA14" s="212"/>
      <c r="AB14" s="213"/>
      <c r="AC14" s="214"/>
      <c r="AD14" s="216"/>
      <c r="AE14" s="111" t="str">
        <f t="shared" si="0"/>
        <v/>
      </c>
      <c r="AF14" s="107" t="str">
        <f>IF(AE14="","",VLOOKUP(AE14,'Dat K'!$D$5:$E$10,2,1))</f>
        <v/>
      </c>
    </row>
    <row r="15" spans="1:32" ht="11.45" customHeight="1" x14ac:dyDescent="0.25">
      <c r="A15" s="112">
        <v>6</v>
      </c>
      <c r="B15" s="199"/>
      <c r="C15" s="233"/>
      <c r="D15" s="217"/>
      <c r="E15" s="217"/>
      <c r="F15" s="218"/>
      <c r="G15" s="219"/>
      <c r="H15" s="217"/>
      <c r="I15" s="217"/>
      <c r="J15" s="217"/>
      <c r="K15" s="217"/>
      <c r="L15" s="217"/>
      <c r="M15" s="218"/>
      <c r="N15" s="220"/>
      <c r="O15" s="219"/>
      <c r="P15" s="217"/>
      <c r="Q15" s="218"/>
      <c r="R15" s="220"/>
      <c r="S15" s="220"/>
      <c r="T15" s="220"/>
      <c r="U15" s="219"/>
      <c r="V15" s="217"/>
      <c r="W15" s="218"/>
      <c r="X15" s="220"/>
      <c r="Y15" s="220"/>
      <c r="Z15" s="219"/>
      <c r="AA15" s="217"/>
      <c r="AB15" s="218"/>
      <c r="AC15" s="219"/>
      <c r="AD15" s="221"/>
      <c r="AE15" s="113" t="str">
        <f t="shared" si="0"/>
        <v/>
      </c>
      <c r="AF15" s="107" t="str">
        <f>IF(AE15="","",VLOOKUP(AE15,'Dat K'!$D$5:$E$10,2,1))</f>
        <v/>
      </c>
    </row>
    <row r="16" spans="1:32" ht="11.45" customHeight="1" x14ac:dyDescent="0.25">
      <c r="A16" s="108">
        <v>7</v>
      </c>
      <c r="B16" s="197"/>
      <c r="C16" s="231"/>
      <c r="D16" s="207"/>
      <c r="E16" s="207"/>
      <c r="F16" s="208"/>
      <c r="G16" s="209"/>
      <c r="H16" s="207"/>
      <c r="I16" s="207"/>
      <c r="J16" s="207"/>
      <c r="K16" s="207"/>
      <c r="L16" s="207"/>
      <c r="M16" s="208"/>
      <c r="N16" s="210"/>
      <c r="O16" s="209"/>
      <c r="P16" s="207"/>
      <c r="Q16" s="208"/>
      <c r="R16" s="210"/>
      <c r="S16" s="210"/>
      <c r="T16" s="210"/>
      <c r="U16" s="209"/>
      <c r="V16" s="207"/>
      <c r="W16" s="208"/>
      <c r="X16" s="210"/>
      <c r="Y16" s="210"/>
      <c r="Z16" s="209"/>
      <c r="AA16" s="207"/>
      <c r="AB16" s="208"/>
      <c r="AC16" s="209"/>
      <c r="AD16" s="211"/>
      <c r="AE16" s="109" t="str">
        <f t="shared" si="0"/>
        <v/>
      </c>
      <c r="AF16" s="107" t="str">
        <f>IF(AE16="","",VLOOKUP(AE16,'Dat K'!$D$5:$E$10,2,1))</f>
        <v/>
      </c>
    </row>
    <row r="17" spans="1:32" ht="11.45" customHeight="1" x14ac:dyDescent="0.25">
      <c r="A17" s="108">
        <v>8</v>
      </c>
      <c r="B17" s="197"/>
      <c r="C17" s="231"/>
      <c r="D17" s="207"/>
      <c r="E17" s="207"/>
      <c r="F17" s="208"/>
      <c r="G17" s="209"/>
      <c r="H17" s="207"/>
      <c r="I17" s="207"/>
      <c r="J17" s="207"/>
      <c r="K17" s="207"/>
      <c r="L17" s="207"/>
      <c r="M17" s="208"/>
      <c r="N17" s="210"/>
      <c r="O17" s="209"/>
      <c r="P17" s="207"/>
      <c r="Q17" s="208"/>
      <c r="R17" s="210"/>
      <c r="S17" s="210"/>
      <c r="T17" s="210"/>
      <c r="U17" s="209"/>
      <c r="V17" s="207"/>
      <c r="W17" s="208"/>
      <c r="X17" s="210"/>
      <c r="Y17" s="210"/>
      <c r="Z17" s="209"/>
      <c r="AA17" s="207"/>
      <c r="AB17" s="208"/>
      <c r="AC17" s="209"/>
      <c r="AD17" s="211"/>
      <c r="AE17" s="109" t="str">
        <f t="shared" si="0"/>
        <v/>
      </c>
      <c r="AF17" s="107" t="str">
        <f>IF(AE17="","",VLOOKUP(AE17,'Dat K'!$D$5:$E$10,2,1))</f>
        <v/>
      </c>
    </row>
    <row r="18" spans="1:32" ht="11.45" customHeight="1" x14ac:dyDescent="0.25">
      <c r="A18" s="108">
        <v>9</v>
      </c>
      <c r="B18" s="197"/>
      <c r="C18" s="231"/>
      <c r="D18" s="207"/>
      <c r="E18" s="207"/>
      <c r="F18" s="208"/>
      <c r="G18" s="209"/>
      <c r="H18" s="207"/>
      <c r="I18" s="207"/>
      <c r="J18" s="207"/>
      <c r="K18" s="207"/>
      <c r="L18" s="207"/>
      <c r="M18" s="208"/>
      <c r="N18" s="210"/>
      <c r="O18" s="209"/>
      <c r="P18" s="207"/>
      <c r="Q18" s="208"/>
      <c r="R18" s="210"/>
      <c r="S18" s="210"/>
      <c r="T18" s="210"/>
      <c r="U18" s="209"/>
      <c r="V18" s="207"/>
      <c r="W18" s="208"/>
      <c r="X18" s="210"/>
      <c r="Y18" s="210"/>
      <c r="Z18" s="209"/>
      <c r="AA18" s="207"/>
      <c r="AB18" s="208"/>
      <c r="AC18" s="209"/>
      <c r="AD18" s="211"/>
      <c r="AE18" s="109" t="str">
        <f t="shared" si="0"/>
        <v/>
      </c>
      <c r="AF18" s="107" t="str">
        <f>IF(AE18="","",VLOOKUP(AE18,'Dat K'!$D$5:$E$10,2,1))</f>
        <v/>
      </c>
    </row>
    <row r="19" spans="1:32" ht="11.45" customHeight="1" x14ac:dyDescent="0.25">
      <c r="A19" s="110">
        <v>10</v>
      </c>
      <c r="B19" s="198"/>
      <c r="C19" s="232"/>
      <c r="D19" s="212"/>
      <c r="E19" s="212"/>
      <c r="F19" s="213"/>
      <c r="G19" s="214"/>
      <c r="H19" s="212"/>
      <c r="I19" s="212"/>
      <c r="J19" s="212"/>
      <c r="K19" s="212"/>
      <c r="L19" s="212"/>
      <c r="M19" s="213"/>
      <c r="N19" s="215"/>
      <c r="O19" s="214"/>
      <c r="P19" s="212"/>
      <c r="Q19" s="213"/>
      <c r="R19" s="215"/>
      <c r="S19" s="215"/>
      <c r="T19" s="215"/>
      <c r="U19" s="214"/>
      <c r="V19" s="212"/>
      <c r="W19" s="213"/>
      <c r="X19" s="215"/>
      <c r="Y19" s="215"/>
      <c r="Z19" s="214"/>
      <c r="AA19" s="212"/>
      <c r="AB19" s="213"/>
      <c r="AC19" s="214"/>
      <c r="AD19" s="216"/>
      <c r="AE19" s="111" t="str">
        <f t="shared" si="0"/>
        <v/>
      </c>
      <c r="AF19" s="107" t="str">
        <f>IF(AE19="","",VLOOKUP(AE19,'Dat K'!$D$5:$E$10,2,1))</f>
        <v/>
      </c>
    </row>
    <row r="20" spans="1:32" ht="11.45" customHeight="1" x14ac:dyDescent="0.25">
      <c r="A20" s="112">
        <v>11</v>
      </c>
      <c r="B20" s="199"/>
      <c r="C20" s="233"/>
      <c r="D20" s="217"/>
      <c r="E20" s="217"/>
      <c r="F20" s="218"/>
      <c r="G20" s="219"/>
      <c r="H20" s="217"/>
      <c r="I20" s="217"/>
      <c r="J20" s="217"/>
      <c r="K20" s="217"/>
      <c r="L20" s="217"/>
      <c r="M20" s="218"/>
      <c r="N20" s="220"/>
      <c r="O20" s="219"/>
      <c r="P20" s="217"/>
      <c r="Q20" s="218"/>
      <c r="R20" s="220"/>
      <c r="S20" s="220"/>
      <c r="T20" s="220"/>
      <c r="U20" s="219"/>
      <c r="V20" s="217"/>
      <c r="W20" s="218"/>
      <c r="X20" s="220"/>
      <c r="Y20" s="220"/>
      <c r="Z20" s="219"/>
      <c r="AA20" s="217"/>
      <c r="AB20" s="218"/>
      <c r="AC20" s="219"/>
      <c r="AD20" s="221"/>
      <c r="AE20" s="113" t="str">
        <f t="shared" si="0"/>
        <v/>
      </c>
      <c r="AF20" s="107" t="str">
        <f>IF(AE20="","",VLOOKUP(AE20,'Dat K'!$D$5:$E$10,2,1))</f>
        <v/>
      </c>
    </row>
    <row r="21" spans="1:32" ht="11.45" customHeight="1" x14ac:dyDescent="0.25">
      <c r="A21" s="108">
        <v>12</v>
      </c>
      <c r="B21" s="197"/>
      <c r="C21" s="231"/>
      <c r="D21" s="207"/>
      <c r="E21" s="207"/>
      <c r="F21" s="208"/>
      <c r="G21" s="209"/>
      <c r="H21" s="207"/>
      <c r="I21" s="207"/>
      <c r="J21" s="207"/>
      <c r="K21" s="207"/>
      <c r="L21" s="207"/>
      <c r="M21" s="208"/>
      <c r="N21" s="210"/>
      <c r="O21" s="209"/>
      <c r="P21" s="207"/>
      <c r="Q21" s="208"/>
      <c r="R21" s="210"/>
      <c r="S21" s="210"/>
      <c r="T21" s="210"/>
      <c r="U21" s="209"/>
      <c r="V21" s="207"/>
      <c r="W21" s="208"/>
      <c r="X21" s="210"/>
      <c r="Y21" s="210"/>
      <c r="Z21" s="209"/>
      <c r="AA21" s="207"/>
      <c r="AB21" s="208"/>
      <c r="AC21" s="209"/>
      <c r="AD21" s="211"/>
      <c r="AE21" s="109" t="str">
        <f t="shared" si="0"/>
        <v/>
      </c>
      <c r="AF21" s="107" t="str">
        <f>IF(AE21="","",VLOOKUP(AE21,'Dat K'!$D$5:$E$10,2,1))</f>
        <v/>
      </c>
    </row>
    <row r="22" spans="1:32" ht="11.45" customHeight="1" x14ac:dyDescent="0.25">
      <c r="A22" s="108">
        <v>13</v>
      </c>
      <c r="B22" s="197"/>
      <c r="C22" s="231"/>
      <c r="D22" s="207"/>
      <c r="E22" s="207"/>
      <c r="F22" s="208"/>
      <c r="G22" s="209"/>
      <c r="H22" s="207"/>
      <c r="I22" s="207"/>
      <c r="J22" s="207"/>
      <c r="K22" s="207"/>
      <c r="L22" s="207"/>
      <c r="M22" s="208"/>
      <c r="N22" s="210"/>
      <c r="O22" s="209"/>
      <c r="P22" s="207"/>
      <c r="Q22" s="208"/>
      <c r="R22" s="210"/>
      <c r="S22" s="210"/>
      <c r="T22" s="210"/>
      <c r="U22" s="209"/>
      <c r="V22" s="207"/>
      <c r="W22" s="208"/>
      <c r="X22" s="210"/>
      <c r="Y22" s="210"/>
      <c r="Z22" s="209"/>
      <c r="AA22" s="207"/>
      <c r="AB22" s="208"/>
      <c r="AC22" s="209"/>
      <c r="AD22" s="211"/>
      <c r="AE22" s="109" t="str">
        <f t="shared" si="0"/>
        <v/>
      </c>
      <c r="AF22" s="107" t="str">
        <f>IF(AE22="","",VLOOKUP(AE22,'Dat K'!$D$5:$E$10,2,1))</f>
        <v/>
      </c>
    </row>
    <row r="23" spans="1:32" ht="11.45" customHeight="1" x14ac:dyDescent="0.25">
      <c r="A23" s="108">
        <v>14</v>
      </c>
      <c r="B23" s="197"/>
      <c r="C23" s="231"/>
      <c r="D23" s="207"/>
      <c r="E23" s="207"/>
      <c r="F23" s="208"/>
      <c r="G23" s="209"/>
      <c r="H23" s="207"/>
      <c r="I23" s="207"/>
      <c r="J23" s="207"/>
      <c r="K23" s="207"/>
      <c r="L23" s="207"/>
      <c r="M23" s="208"/>
      <c r="N23" s="210"/>
      <c r="O23" s="209"/>
      <c r="P23" s="207"/>
      <c r="Q23" s="208"/>
      <c r="R23" s="210"/>
      <c r="S23" s="210"/>
      <c r="T23" s="210"/>
      <c r="U23" s="209"/>
      <c r="V23" s="207"/>
      <c r="W23" s="208"/>
      <c r="X23" s="210"/>
      <c r="Y23" s="210"/>
      <c r="Z23" s="209"/>
      <c r="AA23" s="207"/>
      <c r="AB23" s="208"/>
      <c r="AC23" s="209"/>
      <c r="AD23" s="211"/>
      <c r="AE23" s="109" t="str">
        <f t="shared" si="0"/>
        <v/>
      </c>
      <c r="AF23" s="107" t="str">
        <f>IF(AE23="","",VLOOKUP(AE23,'Dat K'!$D$5:$E$10,2,1))</f>
        <v/>
      </c>
    </row>
    <row r="24" spans="1:32" ht="11.45" customHeight="1" x14ac:dyDescent="0.25">
      <c r="A24" s="110">
        <v>15</v>
      </c>
      <c r="B24" s="198"/>
      <c r="C24" s="232"/>
      <c r="D24" s="212"/>
      <c r="E24" s="212"/>
      <c r="F24" s="213"/>
      <c r="G24" s="214"/>
      <c r="H24" s="212"/>
      <c r="I24" s="212"/>
      <c r="J24" s="212"/>
      <c r="K24" s="212"/>
      <c r="L24" s="212"/>
      <c r="M24" s="213"/>
      <c r="N24" s="215"/>
      <c r="O24" s="214"/>
      <c r="P24" s="212"/>
      <c r="Q24" s="213"/>
      <c r="R24" s="215"/>
      <c r="S24" s="215"/>
      <c r="T24" s="215"/>
      <c r="U24" s="214"/>
      <c r="V24" s="212"/>
      <c r="W24" s="213"/>
      <c r="X24" s="215"/>
      <c r="Y24" s="215"/>
      <c r="Z24" s="214"/>
      <c r="AA24" s="212"/>
      <c r="AB24" s="213"/>
      <c r="AC24" s="214"/>
      <c r="AD24" s="216"/>
      <c r="AE24" s="111" t="str">
        <f t="shared" si="0"/>
        <v/>
      </c>
      <c r="AF24" s="107" t="str">
        <f>IF(AE24="","",VLOOKUP(AE24,'Dat K'!$D$5:$E$10,2,1))</f>
        <v/>
      </c>
    </row>
    <row r="25" spans="1:32" ht="11.45" customHeight="1" x14ac:dyDescent="0.25">
      <c r="A25" s="112">
        <v>16</v>
      </c>
      <c r="B25" s="199"/>
      <c r="C25" s="233"/>
      <c r="D25" s="217"/>
      <c r="E25" s="217"/>
      <c r="F25" s="218"/>
      <c r="G25" s="219"/>
      <c r="H25" s="217"/>
      <c r="I25" s="217"/>
      <c r="J25" s="217"/>
      <c r="K25" s="217"/>
      <c r="L25" s="217"/>
      <c r="M25" s="218"/>
      <c r="N25" s="220"/>
      <c r="O25" s="219"/>
      <c r="P25" s="217"/>
      <c r="Q25" s="218"/>
      <c r="R25" s="220"/>
      <c r="S25" s="220"/>
      <c r="T25" s="220"/>
      <c r="U25" s="219"/>
      <c r="V25" s="217"/>
      <c r="W25" s="218"/>
      <c r="X25" s="220"/>
      <c r="Y25" s="220"/>
      <c r="Z25" s="219"/>
      <c r="AA25" s="217"/>
      <c r="AB25" s="218"/>
      <c r="AC25" s="219"/>
      <c r="AD25" s="221"/>
      <c r="AE25" s="113" t="str">
        <f t="shared" si="0"/>
        <v/>
      </c>
      <c r="AF25" s="107" t="str">
        <f>IF(AE25="","",VLOOKUP(AE25,'Dat K'!$D$5:$E$10,2,1))</f>
        <v/>
      </c>
    </row>
    <row r="26" spans="1:32" ht="11.45" customHeight="1" x14ac:dyDescent="0.25">
      <c r="A26" s="108">
        <v>17</v>
      </c>
      <c r="B26" s="197"/>
      <c r="C26" s="231"/>
      <c r="D26" s="207"/>
      <c r="E26" s="207"/>
      <c r="F26" s="208"/>
      <c r="G26" s="209"/>
      <c r="H26" s="207"/>
      <c r="I26" s="207"/>
      <c r="J26" s="207"/>
      <c r="K26" s="207"/>
      <c r="L26" s="207"/>
      <c r="M26" s="208"/>
      <c r="N26" s="210"/>
      <c r="O26" s="209"/>
      <c r="P26" s="207"/>
      <c r="Q26" s="208"/>
      <c r="R26" s="210"/>
      <c r="S26" s="210"/>
      <c r="T26" s="210"/>
      <c r="U26" s="209"/>
      <c r="V26" s="207"/>
      <c r="W26" s="208"/>
      <c r="X26" s="210"/>
      <c r="Y26" s="210"/>
      <c r="Z26" s="209"/>
      <c r="AA26" s="207"/>
      <c r="AB26" s="208"/>
      <c r="AC26" s="209"/>
      <c r="AD26" s="211"/>
      <c r="AE26" s="109" t="str">
        <f t="shared" si="0"/>
        <v/>
      </c>
      <c r="AF26" s="107" t="str">
        <f>IF(AE26="","",VLOOKUP(AE26,'Dat K'!$D$5:$E$10,2,1))</f>
        <v/>
      </c>
    </row>
    <row r="27" spans="1:32" ht="11.45" customHeight="1" x14ac:dyDescent="0.25">
      <c r="A27" s="108">
        <v>18</v>
      </c>
      <c r="B27" s="197"/>
      <c r="C27" s="231"/>
      <c r="D27" s="207"/>
      <c r="E27" s="207"/>
      <c r="F27" s="208"/>
      <c r="G27" s="209"/>
      <c r="H27" s="207"/>
      <c r="I27" s="207"/>
      <c r="J27" s="207"/>
      <c r="K27" s="207"/>
      <c r="L27" s="207"/>
      <c r="M27" s="208"/>
      <c r="N27" s="210"/>
      <c r="O27" s="209"/>
      <c r="P27" s="207"/>
      <c r="Q27" s="208"/>
      <c r="R27" s="210"/>
      <c r="S27" s="210"/>
      <c r="T27" s="210"/>
      <c r="U27" s="209"/>
      <c r="V27" s="207"/>
      <c r="W27" s="208"/>
      <c r="X27" s="210"/>
      <c r="Y27" s="210"/>
      <c r="Z27" s="209"/>
      <c r="AA27" s="207"/>
      <c r="AB27" s="208"/>
      <c r="AC27" s="209"/>
      <c r="AD27" s="211"/>
      <c r="AE27" s="109" t="str">
        <f t="shared" si="0"/>
        <v/>
      </c>
      <c r="AF27" s="107" t="str">
        <f>IF(AE27="","",VLOOKUP(AE27,'Dat K'!$D$5:$E$10,2,1))</f>
        <v/>
      </c>
    </row>
    <row r="28" spans="1:32" ht="11.45" customHeight="1" x14ac:dyDescent="0.25">
      <c r="A28" s="108">
        <v>19</v>
      </c>
      <c r="B28" s="197"/>
      <c r="C28" s="231"/>
      <c r="D28" s="207"/>
      <c r="E28" s="207"/>
      <c r="F28" s="208"/>
      <c r="G28" s="209"/>
      <c r="H28" s="207"/>
      <c r="I28" s="207"/>
      <c r="J28" s="207"/>
      <c r="K28" s="207"/>
      <c r="L28" s="207"/>
      <c r="M28" s="208"/>
      <c r="N28" s="210"/>
      <c r="O28" s="209"/>
      <c r="P28" s="207"/>
      <c r="Q28" s="208"/>
      <c r="R28" s="210"/>
      <c r="S28" s="210"/>
      <c r="T28" s="210"/>
      <c r="U28" s="209"/>
      <c r="V28" s="207"/>
      <c r="W28" s="208"/>
      <c r="X28" s="210"/>
      <c r="Y28" s="210"/>
      <c r="Z28" s="209"/>
      <c r="AA28" s="207"/>
      <c r="AB28" s="208"/>
      <c r="AC28" s="209"/>
      <c r="AD28" s="211"/>
      <c r="AE28" s="109" t="str">
        <f t="shared" si="0"/>
        <v/>
      </c>
      <c r="AF28" s="107" t="str">
        <f>IF(AE28="","",VLOOKUP(AE28,'Dat K'!$D$5:$E$10,2,1))</f>
        <v/>
      </c>
    </row>
    <row r="29" spans="1:32" ht="11.45" customHeight="1" x14ac:dyDescent="0.25">
      <c r="A29" s="110">
        <v>20</v>
      </c>
      <c r="B29" s="198"/>
      <c r="C29" s="232"/>
      <c r="D29" s="212"/>
      <c r="E29" s="212"/>
      <c r="F29" s="213"/>
      <c r="G29" s="214"/>
      <c r="H29" s="212"/>
      <c r="I29" s="212"/>
      <c r="J29" s="212"/>
      <c r="K29" s="212"/>
      <c r="L29" s="212"/>
      <c r="M29" s="213"/>
      <c r="N29" s="215"/>
      <c r="O29" s="214"/>
      <c r="P29" s="212"/>
      <c r="Q29" s="213"/>
      <c r="R29" s="215"/>
      <c r="S29" s="215"/>
      <c r="T29" s="215"/>
      <c r="U29" s="214"/>
      <c r="V29" s="212"/>
      <c r="W29" s="213"/>
      <c r="X29" s="215"/>
      <c r="Y29" s="215"/>
      <c r="Z29" s="214"/>
      <c r="AA29" s="212"/>
      <c r="AB29" s="213"/>
      <c r="AC29" s="214"/>
      <c r="AD29" s="216"/>
      <c r="AE29" s="111" t="str">
        <f t="shared" si="0"/>
        <v/>
      </c>
      <c r="AF29" s="107" t="str">
        <f>IF(AE29="","",VLOOKUP(AE29,'Dat K'!$D$5:$E$10,2,1))</f>
        <v/>
      </c>
    </row>
    <row r="30" spans="1:32" ht="11.45" customHeight="1" x14ac:dyDescent="0.25">
      <c r="A30" s="112">
        <v>21</v>
      </c>
      <c r="B30" s="199"/>
      <c r="C30" s="233"/>
      <c r="D30" s="217"/>
      <c r="E30" s="217"/>
      <c r="F30" s="218"/>
      <c r="G30" s="219"/>
      <c r="H30" s="217"/>
      <c r="I30" s="217"/>
      <c r="J30" s="217"/>
      <c r="K30" s="217"/>
      <c r="L30" s="217"/>
      <c r="M30" s="218"/>
      <c r="N30" s="220"/>
      <c r="O30" s="219"/>
      <c r="P30" s="217"/>
      <c r="Q30" s="218"/>
      <c r="R30" s="220"/>
      <c r="S30" s="220"/>
      <c r="T30" s="220"/>
      <c r="U30" s="219"/>
      <c r="V30" s="217"/>
      <c r="W30" s="218"/>
      <c r="X30" s="220"/>
      <c r="Y30" s="220"/>
      <c r="Z30" s="219"/>
      <c r="AA30" s="217"/>
      <c r="AB30" s="218"/>
      <c r="AC30" s="219"/>
      <c r="AD30" s="221"/>
      <c r="AE30" s="113" t="str">
        <f t="shared" si="0"/>
        <v/>
      </c>
      <c r="AF30" s="107" t="str">
        <f>IF(AE30="","",VLOOKUP(AE30,'Dat K'!$D$5:$E$10,2,1))</f>
        <v/>
      </c>
    </row>
    <row r="31" spans="1:32" ht="11.45" customHeight="1" x14ac:dyDescent="0.25">
      <c r="A31" s="108">
        <v>22</v>
      </c>
      <c r="B31" s="197"/>
      <c r="C31" s="231"/>
      <c r="D31" s="207"/>
      <c r="E31" s="207"/>
      <c r="F31" s="208"/>
      <c r="G31" s="209"/>
      <c r="H31" s="207"/>
      <c r="I31" s="207"/>
      <c r="J31" s="207"/>
      <c r="K31" s="207"/>
      <c r="L31" s="207"/>
      <c r="M31" s="208"/>
      <c r="N31" s="210"/>
      <c r="O31" s="209"/>
      <c r="P31" s="207"/>
      <c r="Q31" s="208"/>
      <c r="R31" s="210"/>
      <c r="S31" s="210"/>
      <c r="T31" s="210"/>
      <c r="U31" s="209"/>
      <c r="V31" s="207"/>
      <c r="W31" s="208"/>
      <c r="X31" s="210"/>
      <c r="Y31" s="210"/>
      <c r="Z31" s="209"/>
      <c r="AA31" s="207"/>
      <c r="AB31" s="208"/>
      <c r="AC31" s="209"/>
      <c r="AD31" s="211"/>
      <c r="AE31" s="109" t="str">
        <f t="shared" si="0"/>
        <v/>
      </c>
      <c r="AF31" s="107" t="str">
        <f>IF(AE31="","",VLOOKUP(AE31,'Dat K'!$D$5:$E$10,2,1))</f>
        <v/>
      </c>
    </row>
    <row r="32" spans="1:32" ht="11.45" customHeight="1" x14ac:dyDescent="0.25">
      <c r="A32" s="108">
        <v>23</v>
      </c>
      <c r="B32" s="197"/>
      <c r="C32" s="231"/>
      <c r="D32" s="207"/>
      <c r="E32" s="207"/>
      <c r="F32" s="208"/>
      <c r="G32" s="209"/>
      <c r="H32" s="207"/>
      <c r="I32" s="207"/>
      <c r="J32" s="207"/>
      <c r="K32" s="207"/>
      <c r="L32" s="207"/>
      <c r="M32" s="208"/>
      <c r="N32" s="210"/>
      <c r="O32" s="209"/>
      <c r="P32" s="207"/>
      <c r="Q32" s="208"/>
      <c r="R32" s="210"/>
      <c r="S32" s="210"/>
      <c r="T32" s="210"/>
      <c r="U32" s="209"/>
      <c r="V32" s="207"/>
      <c r="W32" s="208"/>
      <c r="X32" s="210"/>
      <c r="Y32" s="210"/>
      <c r="Z32" s="209"/>
      <c r="AA32" s="207"/>
      <c r="AB32" s="208"/>
      <c r="AC32" s="209"/>
      <c r="AD32" s="211"/>
      <c r="AE32" s="109" t="str">
        <f t="shared" si="0"/>
        <v/>
      </c>
      <c r="AF32" s="107" t="str">
        <f>IF(AE32="","",VLOOKUP(AE32,'Dat K'!$D$5:$E$10,2,1))</f>
        <v/>
      </c>
    </row>
    <row r="33" spans="1:32" ht="11.45" customHeight="1" x14ac:dyDescent="0.25">
      <c r="A33" s="108">
        <v>24</v>
      </c>
      <c r="B33" s="197"/>
      <c r="C33" s="231"/>
      <c r="D33" s="207"/>
      <c r="E33" s="207"/>
      <c r="F33" s="208"/>
      <c r="G33" s="209"/>
      <c r="H33" s="207"/>
      <c r="I33" s="207"/>
      <c r="J33" s="207"/>
      <c r="K33" s="207"/>
      <c r="L33" s="207"/>
      <c r="M33" s="208"/>
      <c r="N33" s="210"/>
      <c r="O33" s="209"/>
      <c r="P33" s="207"/>
      <c r="Q33" s="208"/>
      <c r="R33" s="210"/>
      <c r="S33" s="210"/>
      <c r="T33" s="210"/>
      <c r="U33" s="209"/>
      <c r="V33" s="207"/>
      <c r="W33" s="208"/>
      <c r="X33" s="210"/>
      <c r="Y33" s="210"/>
      <c r="Z33" s="209"/>
      <c r="AA33" s="207"/>
      <c r="AB33" s="208"/>
      <c r="AC33" s="209"/>
      <c r="AD33" s="211"/>
      <c r="AE33" s="109" t="str">
        <f t="shared" si="0"/>
        <v/>
      </c>
      <c r="AF33" s="107" t="str">
        <f>IF(AE33="","",VLOOKUP(AE33,'Dat K'!$D$5:$E$10,2,1))</f>
        <v/>
      </c>
    </row>
    <row r="34" spans="1:32" ht="11.45" customHeight="1" x14ac:dyDescent="0.25">
      <c r="A34" s="110">
        <v>25</v>
      </c>
      <c r="B34" s="198"/>
      <c r="C34" s="232"/>
      <c r="D34" s="212"/>
      <c r="E34" s="212"/>
      <c r="F34" s="213"/>
      <c r="G34" s="214"/>
      <c r="H34" s="212"/>
      <c r="I34" s="212"/>
      <c r="J34" s="212"/>
      <c r="K34" s="212"/>
      <c r="L34" s="212"/>
      <c r="M34" s="213"/>
      <c r="N34" s="215"/>
      <c r="O34" s="214"/>
      <c r="P34" s="212"/>
      <c r="Q34" s="213"/>
      <c r="R34" s="215"/>
      <c r="S34" s="215"/>
      <c r="T34" s="215"/>
      <c r="U34" s="214"/>
      <c r="V34" s="212"/>
      <c r="W34" s="213"/>
      <c r="X34" s="215"/>
      <c r="Y34" s="215"/>
      <c r="Z34" s="214"/>
      <c r="AA34" s="212"/>
      <c r="AB34" s="213"/>
      <c r="AC34" s="214"/>
      <c r="AD34" s="216"/>
      <c r="AE34" s="111" t="str">
        <f t="shared" si="0"/>
        <v/>
      </c>
      <c r="AF34" s="107" t="str">
        <f>IF(AE34="","",VLOOKUP(AE34,'Dat K'!$D$5:$E$10,2,1))</f>
        <v/>
      </c>
    </row>
    <row r="35" spans="1:32" ht="11.45" customHeight="1" x14ac:dyDescent="0.25">
      <c r="A35" s="112">
        <v>26</v>
      </c>
      <c r="B35" s="199"/>
      <c r="C35" s="233"/>
      <c r="D35" s="217"/>
      <c r="E35" s="217"/>
      <c r="F35" s="218"/>
      <c r="G35" s="219"/>
      <c r="H35" s="217"/>
      <c r="I35" s="217"/>
      <c r="J35" s="217"/>
      <c r="K35" s="217"/>
      <c r="L35" s="217"/>
      <c r="M35" s="218"/>
      <c r="N35" s="220"/>
      <c r="O35" s="219"/>
      <c r="P35" s="217"/>
      <c r="Q35" s="218"/>
      <c r="R35" s="220"/>
      <c r="S35" s="220"/>
      <c r="T35" s="220"/>
      <c r="U35" s="219"/>
      <c r="V35" s="217"/>
      <c r="W35" s="218"/>
      <c r="X35" s="220"/>
      <c r="Y35" s="220"/>
      <c r="Z35" s="219"/>
      <c r="AA35" s="217"/>
      <c r="AB35" s="218"/>
      <c r="AC35" s="219"/>
      <c r="AD35" s="221"/>
      <c r="AE35" s="113" t="str">
        <f t="shared" si="0"/>
        <v/>
      </c>
      <c r="AF35" s="107" t="str">
        <f>IF(AE35="","",VLOOKUP(AE35,'Dat K'!$D$5:$E$10,2,1))</f>
        <v/>
      </c>
    </row>
    <row r="36" spans="1:32" ht="11.45" customHeight="1" x14ac:dyDescent="0.25">
      <c r="A36" s="108">
        <v>27</v>
      </c>
      <c r="B36" s="197"/>
      <c r="C36" s="231"/>
      <c r="D36" s="207"/>
      <c r="E36" s="207"/>
      <c r="F36" s="208"/>
      <c r="G36" s="209"/>
      <c r="H36" s="207"/>
      <c r="I36" s="207"/>
      <c r="J36" s="207"/>
      <c r="K36" s="207"/>
      <c r="L36" s="207"/>
      <c r="M36" s="208"/>
      <c r="N36" s="210"/>
      <c r="O36" s="209"/>
      <c r="P36" s="207"/>
      <c r="Q36" s="208"/>
      <c r="R36" s="210"/>
      <c r="S36" s="210"/>
      <c r="T36" s="210"/>
      <c r="U36" s="209"/>
      <c r="V36" s="207"/>
      <c r="W36" s="208"/>
      <c r="X36" s="210"/>
      <c r="Y36" s="210"/>
      <c r="Z36" s="209"/>
      <c r="AA36" s="207"/>
      <c r="AB36" s="208"/>
      <c r="AC36" s="209"/>
      <c r="AD36" s="211"/>
      <c r="AE36" s="109" t="str">
        <f t="shared" si="0"/>
        <v/>
      </c>
      <c r="AF36" s="107" t="str">
        <f>IF(AE36="","",VLOOKUP(AE36,'Dat K'!$D$5:$E$10,2,1))</f>
        <v/>
      </c>
    </row>
    <row r="37" spans="1:32" ht="11.45" customHeight="1" x14ac:dyDescent="0.25">
      <c r="A37" s="108">
        <v>28</v>
      </c>
      <c r="B37" s="197"/>
      <c r="C37" s="231"/>
      <c r="D37" s="207"/>
      <c r="E37" s="207"/>
      <c r="F37" s="208"/>
      <c r="G37" s="209"/>
      <c r="H37" s="207"/>
      <c r="I37" s="207"/>
      <c r="J37" s="207"/>
      <c r="K37" s="207"/>
      <c r="L37" s="207"/>
      <c r="M37" s="208"/>
      <c r="N37" s="210"/>
      <c r="O37" s="209"/>
      <c r="P37" s="207"/>
      <c r="Q37" s="208"/>
      <c r="R37" s="210"/>
      <c r="S37" s="210"/>
      <c r="T37" s="210"/>
      <c r="U37" s="209"/>
      <c r="V37" s="207"/>
      <c r="W37" s="208"/>
      <c r="X37" s="210"/>
      <c r="Y37" s="210"/>
      <c r="Z37" s="209"/>
      <c r="AA37" s="207"/>
      <c r="AB37" s="208"/>
      <c r="AC37" s="209"/>
      <c r="AD37" s="211"/>
      <c r="AE37" s="109" t="str">
        <f t="shared" si="0"/>
        <v/>
      </c>
      <c r="AF37" s="107" t="str">
        <f>IF(AE37="","",VLOOKUP(AE37,'Dat K'!$D$5:$E$10,2,1))</f>
        <v/>
      </c>
    </row>
    <row r="38" spans="1:32" ht="11.45" customHeight="1" x14ac:dyDescent="0.25">
      <c r="A38" s="108">
        <v>29</v>
      </c>
      <c r="B38" s="197"/>
      <c r="C38" s="231"/>
      <c r="D38" s="207"/>
      <c r="E38" s="207"/>
      <c r="F38" s="208"/>
      <c r="G38" s="209"/>
      <c r="H38" s="207"/>
      <c r="I38" s="207"/>
      <c r="J38" s="207"/>
      <c r="K38" s="207"/>
      <c r="L38" s="207"/>
      <c r="M38" s="208"/>
      <c r="N38" s="210"/>
      <c r="O38" s="209"/>
      <c r="P38" s="207"/>
      <c r="Q38" s="208"/>
      <c r="R38" s="210"/>
      <c r="S38" s="210"/>
      <c r="T38" s="210"/>
      <c r="U38" s="209"/>
      <c r="V38" s="207"/>
      <c r="W38" s="208"/>
      <c r="X38" s="210"/>
      <c r="Y38" s="210"/>
      <c r="Z38" s="209"/>
      <c r="AA38" s="207"/>
      <c r="AB38" s="208"/>
      <c r="AC38" s="209"/>
      <c r="AD38" s="211"/>
      <c r="AE38" s="109" t="str">
        <f t="shared" si="0"/>
        <v/>
      </c>
      <c r="AF38" s="107" t="str">
        <f>IF(AE38="","",VLOOKUP(AE38,'Dat K'!$D$5:$E$10,2,1))</f>
        <v/>
      </c>
    </row>
    <row r="39" spans="1:32" ht="11.45" customHeight="1" thickBot="1" x14ac:dyDescent="0.3">
      <c r="A39" s="110">
        <v>30</v>
      </c>
      <c r="B39" s="200"/>
      <c r="C39" s="234"/>
      <c r="D39" s="222"/>
      <c r="E39" s="222"/>
      <c r="F39" s="223"/>
      <c r="G39" s="224"/>
      <c r="H39" s="222"/>
      <c r="I39" s="222"/>
      <c r="J39" s="222"/>
      <c r="K39" s="222"/>
      <c r="L39" s="222"/>
      <c r="M39" s="223"/>
      <c r="N39" s="225"/>
      <c r="O39" s="224"/>
      <c r="P39" s="222"/>
      <c r="Q39" s="223"/>
      <c r="R39" s="225"/>
      <c r="S39" s="225"/>
      <c r="T39" s="225"/>
      <c r="U39" s="224"/>
      <c r="V39" s="222"/>
      <c r="W39" s="223"/>
      <c r="X39" s="225"/>
      <c r="Y39" s="225"/>
      <c r="Z39" s="224"/>
      <c r="AA39" s="222"/>
      <c r="AB39" s="223"/>
      <c r="AC39" s="224"/>
      <c r="AD39" s="226"/>
      <c r="AE39" s="111" t="str">
        <f t="shared" si="0"/>
        <v/>
      </c>
      <c r="AF39" s="107" t="str">
        <f>IF(AE39="","",VLOOKUP(AE39,'Dat K'!$D$5:$E$10,2,1))</f>
        <v/>
      </c>
    </row>
    <row r="40" spans="1:32" ht="11.45" customHeight="1" x14ac:dyDescent="0.25">
      <c r="A40" s="119"/>
      <c r="B40" s="244" t="s">
        <v>9</v>
      </c>
      <c r="C40" s="244"/>
      <c r="D40" s="120" t="str">
        <f>IF(COUNTBLANK(D10:D39)=30,"",SUM(D10:D39))</f>
        <v/>
      </c>
      <c r="E40" s="120" t="str">
        <f t="shared" ref="E40:AD40" si="1">IF(COUNTBLANK(E10:E39)=30,"",SUM(E10:E39))</f>
        <v/>
      </c>
      <c r="F40" s="121" t="str">
        <f t="shared" si="1"/>
        <v/>
      </c>
      <c r="G40" s="122" t="str">
        <f t="shared" si="1"/>
        <v/>
      </c>
      <c r="H40" s="120" t="str">
        <f t="shared" si="1"/>
        <v/>
      </c>
      <c r="I40" s="120" t="str">
        <f t="shared" si="1"/>
        <v/>
      </c>
      <c r="J40" s="120" t="str">
        <f t="shared" si="1"/>
        <v/>
      </c>
      <c r="K40" s="120" t="str">
        <f t="shared" si="1"/>
        <v/>
      </c>
      <c r="L40" s="120" t="str">
        <f t="shared" si="1"/>
        <v/>
      </c>
      <c r="M40" s="121" t="str">
        <f t="shared" si="1"/>
        <v/>
      </c>
      <c r="N40" s="123" t="str">
        <f t="shared" si="1"/>
        <v/>
      </c>
      <c r="O40" s="122" t="str">
        <f t="shared" si="1"/>
        <v/>
      </c>
      <c r="P40" s="120" t="str">
        <f t="shared" si="1"/>
        <v/>
      </c>
      <c r="Q40" s="121" t="str">
        <f t="shared" si="1"/>
        <v/>
      </c>
      <c r="R40" s="123" t="str">
        <f t="shared" si="1"/>
        <v/>
      </c>
      <c r="S40" s="123" t="str">
        <f t="shared" si="1"/>
        <v/>
      </c>
      <c r="T40" s="123" t="str">
        <f t="shared" si="1"/>
        <v/>
      </c>
      <c r="U40" s="122" t="str">
        <f t="shared" si="1"/>
        <v/>
      </c>
      <c r="V40" s="120" t="str">
        <f t="shared" si="1"/>
        <v/>
      </c>
      <c r="W40" s="121" t="str">
        <f t="shared" si="1"/>
        <v/>
      </c>
      <c r="X40" s="123" t="str">
        <f t="shared" ref="X40:Z40" si="2">IF(COUNTBLANK(X10:X39)=30,"",SUM(X10:X39))</f>
        <v/>
      </c>
      <c r="Y40" s="123" t="str">
        <f t="shared" si="2"/>
        <v/>
      </c>
      <c r="Z40" s="122" t="str">
        <f t="shared" si="2"/>
        <v/>
      </c>
      <c r="AA40" s="120" t="str">
        <f t="shared" si="1"/>
        <v/>
      </c>
      <c r="AB40" s="121" t="str">
        <f t="shared" si="1"/>
        <v/>
      </c>
      <c r="AC40" s="122" t="str">
        <f t="shared" si="1"/>
        <v/>
      </c>
      <c r="AD40" s="120" t="str">
        <f t="shared" si="1"/>
        <v/>
      </c>
      <c r="AE40" s="119"/>
      <c r="AF40" s="119"/>
    </row>
    <row r="41" spans="1:32" ht="11.45" customHeight="1" x14ac:dyDescent="0.25">
      <c r="A41" s="119"/>
      <c r="B41" s="245" t="s">
        <v>10</v>
      </c>
      <c r="C41" s="245"/>
      <c r="D41" s="124" t="str">
        <f>IF(COUNTBLANK(D10:D39)=30,"",D40/($O$2*D$8))</f>
        <v/>
      </c>
      <c r="E41" s="124" t="str">
        <f t="shared" ref="E41:AD41" si="3">IF(COUNTBLANK(E10:E39)=30,"",E40/($O$2*E$8))</f>
        <v/>
      </c>
      <c r="F41" s="125" t="str">
        <f t="shared" si="3"/>
        <v/>
      </c>
      <c r="G41" s="126" t="str">
        <f t="shared" si="3"/>
        <v/>
      </c>
      <c r="H41" s="124" t="str">
        <f t="shared" si="3"/>
        <v/>
      </c>
      <c r="I41" s="124" t="str">
        <f t="shared" si="3"/>
        <v/>
      </c>
      <c r="J41" s="124" t="str">
        <f t="shared" si="3"/>
        <v/>
      </c>
      <c r="K41" s="124" t="str">
        <f t="shared" si="3"/>
        <v/>
      </c>
      <c r="L41" s="124" t="str">
        <f t="shared" si="3"/>
        <v/>
      </c>
      <c r="M41" s="125" t="str">
        <f t="shared" si="3"/>
        <v/>
      </c>
      <c r="N41" s="127" t="str">
        <f t="shared" si="3"/>
        <v/>
      </c>
      <c r="O41" s="126" t="str">
        <f t="shared" si="3"/>
        <v/>
      </c>
      <c r="P41" s="124" t="str">
        <f t="shared" si="3"/>
        <v/>
      </c>
      <c r="Q41" s="125" t="str">
        <f t="shared" si="3"/>
        <v/>
      </c>
      <c r="R41" s="127" t="str">
        <f t="shared" si="3"/>
        <v/>
      </c>
      <c r="S41" s="127" t="str">
        <f t="shared" si="3"/>
        <v/>
      </c>
      <c r="T41" s="127" t="str">
        <f t="shared" si="3"/>
        <v/>
      </c>
      <c r="U41" s="126" t="str">
        <f t="shared" si="3"/>
        <v/>
      </c>
      <c r="V41" s="124" t="str">
        <f t="shared" si="3"/>
        <v/>
      </c>
      <c r="W41" s="125" t="str">
        <f t="shared" si="3"/>
        <v/>
      </c>
      <c r="X41" s="127" t="str">
        <f t="shared" si="3"/>
        <v/>
      </c>
      <c r="Y41" s="127" t="str">
        <f t="shared" si="3"/>
        <v/>
      </c>
      <c r="Z41" s="126" t="str">
        <f t="shared" si="3"/>
        <v/>
      </c>
      <c r="AA41" s="124" t="str">
        <f t="shared" si="3"/>
        <v/>
      </c>
      <c r="AB41" s="125" t="str">
        <f t="shared" si="3"/>
        <v/>
      </c>
      <c r="AC41" s="126" t="str">
        <f t="shared" si="3"/>
        <v/>
      </c>
      <c r="AD41" s="124" t="str">
        <f t="shared" si="3"/>
        <v/>
      </c>
      <c r="AE41" s="119"/>
      <c r="AF41" s="119"/>
    </row>
    <row r="42" spans="1:32" ht="11.45" customHeight="1" x14ac:dyDescent="0.25">
      <c r="A42" s="128"/>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row>
    <row r="43" spans="1:32" ht="11.45" customHeight="1" x14ac:dyDescent="0.25">
      <c r="A43" s="128"/>
      <c r="B43" s="242"/>
      <c r="C43" s="242"/>
      <c r="D43" s="33"/>
      <c r="E43" s="243"/>
      <c r="F43" s="243"/>
      <c r="G43" s="243"/>
      <c r="H43" s="128"/>
      <c r="I43" s="128"/>
      <c r="J43" s="128"/>
      <c r="K43" s="128"/>
      <c r="L43" s="128"/>
      <c r="M43" s="128"/>
      <c r="N43" s="128"/>
      <c r="O43" s="128"/>
      <c r="P43" s="128"/>
      <c r="Q43" s="128"/>
      <c r="R43" s="128"/>
      <c r="S43" s="267" t="s">
        <v>11</v>
      </c>
      <c r="T43" s="268"/>
      <c r="U43" s="268"/>
      <c r="V43" s="269"/>
      <c r="W43" s="130">
        <v>1</v>
      </c>
      <c r="X43" s="130">
        <v>2</v>
      </c>
      <c r="Y43" s="130">
        <v>3</v>
      </c>
      <c r="Z43" s="130">
        <v>4</v>
      </c>
      <c r="AA43" s="130">
        <v>5</v>
      </c>
      <c r="AB43" s="130">
        <v>6</v>
      </c>
      <c r="AC43" s="201" t="s">
        <v>104</v>
      </c>
      <c r="AD43" s="249" t="s">
        <v>184</v>
      </c>
      <c r="AE43" s="250"/>
      <c r="AF43" s="128"/>
    </row>
    <row r="44" spans="1:32" ht="11.45" customHeight="1" x14ac:dyDescent="0.25">
      <c r="A44" s="128"/>
      <c r="B44" s="183"/>
      <c r="C44" s="183"/>
      <c r="D44" s="183"/>
      <c r="E44" s="184"/>
      <c r="F44" s="184"/>
      <c r="G44" s="184"/>
      <c r="H44" s="128"/>
      <c r="I44" s="128"/>
      <c r="J44" s="128"/>
      <c r="K44" s="128"/>
      <c r="L44" s="128"/>
      <c r="M44" s="128"/>
      <c r="N44" s="128"/>
      <c r="O44" s="128"/>
      <c r="P44" s="128"/>
      <c r="Q44" s="128"/>
      <c r="R44" s="128"/>
      <c r="S44" s="267" t="s">
        <v>13</v>
      </c>
      <c r="T44" s="268"/>
      <c r="U44" s="268"/>
      <c r="V44" s="269"/>
      <c r="W44" s="101" t="str">
        <f>IF(COUNTBLANK($C$10:$C$39)=30,"",COUNTIF($C$10:$C$39,"1"))</f>
        <v/>
      </c>
      <c r="X44" s="101" t="str">
        <f>IF(COUNTBLANK($C$10:$C$39)=30,"",COUNTIF($C$10:$C$39,"2"))</f>
        <v/>
      </c>
      <c r="Y44" s="101" t="str">
        <f>IF(COUNTBLANK($C$10:$C$39)=30,"",COUNTIF($C$10:$C$39,"3"))</f>
        <v/>
      </c>
      <c r="Z44" s="101" t="str">
        <f>IF(COUNTBLANK($C$10:$C$39)=30,"",COUNTIF($C$10:$C$39,"4"))</f>
        <v/>
      </c>
      <c r="AA44" s="101" t="str">
        <f>IF(COUNTBLANK($C$10:$C$39)=30,"",COUNTIF($C$10:$C$39,"5"))</f>
        <v/>
      </c>
      <c r="AB44" s="101" t="str">
        <f>IF(COUNTBLANK($C$10:$C$39)=30,"",COUNTIF($C$10:$C$39,"6"))</f>
        <v/>
      </c>
      <c r="AC44" s="229" t="str">
        <f>IF(COUNTBLANK(C10:C39)=30,"",(W43*W44+X43*X44+Y43*Y44+Z43*Z44+AA43*AA44+AB43*AB44)/C48)</f>
        <v/>
      </c>
      <c r="AD44" s="236">
        <f>SUM(W45:AB45)-SUM(W44:AB44)</f>
        <v>0</v>
      </c>
      <c r="AE44" s="237"/>
      <c r="AF44" s="128"/>
    </row>
    <row r="45" spans="1:32" ht="11.45" customHeight="1" x14ac:dyDescent="0.25">
      <c r="A45" s="128"/>
      <c r="B45" s="33"/>
      <c r="C45" s="33"/>
      <c r="D45" s="33"/>
      <c r="E45" s="243"/>
      <c r="F45" s="243"/>
      <c r="G45" s="243"/>
      <c r="H45" s="128"/>
      <c r="I45" s="128"/>
      <c r="J45" s="128"/>
      <c r="K45" s="128"/>
      <c r="L45" s="128"/>
      <c r="M45" s="128"/>
      <c r="N45" s="128"/>
      <c r="O45" s="128"/>
      <c r="P45" s="128"/>
      <c r="Q45" s="128"/>
      <c r="R45" s="128"/>
      <c r="S45" s="267" t="s">
        <v>12</v>
      </c>
      <c r="T45" s="268"/>
      <c r="U45" s="268"/>
      <c r="V45" s="269"/>
      <c r="W45" s="131" t="str">
        <f>IF(COUNTBLANK($AF$10:$AF$39)=30,"",COUNTIF($AF$10:$AF$39,"1"))</f>
        <v/>
      </c>
      <c r="X45" s="131" t="str">
        <f>IF(COUNTBLANK($AF$10:$AF$39)=30,"",COUNTIF($AF$10:$AF$39,"2"))</f>
        <v/>
      </c>
      <c r="Y45" s="131" t="str">
        <f>IF(COUNTBLANK($AF$10:$AF$39)=30,"",COUNTIF($AF$10:$AF$39,"3"))</f>
        <v/>
      </c>
      <c r="Z45" s="131" t="str">
        <f>IF(COUNTBLANK($AF$10:$AF$39)=30,"",COUNTIF($AF$10:$AF$39,"4"))</f>
        <v/>
      </c>
      <c r="AA45" s="131" t="str">
        <f>IF(COUNTBLANK($AF$10:$AF$39)=30,"",COUNTIF($AF$10:$AF$39,"5"))</f>
        <v/>
      </c>
      <c r="AB45" s="131" t="str">
        <f>IF(COUNTBLANK($AF$10:$AF$39)=30,"",COUNTIF($AF$10:$AF$39,"6"))</f>
        <v/>
      </c>
      <c r="AC45" s="229" t="str">
        <f>IF(COUNTBLANK(AF10:AF39)=30,"",(W43*W45+X43*X45+Y43*Y45+Z43*Z45+AA43*AA45+AB43*AB45)/AF48)</f>
        <v/>
      </c>
      <c r="AD45" s="270"/>
      <c r="AE45" s="271"/>
      <c r="AF45" s="33"/>
    </row>
    <row r="46" spans="1:32" ht="11.45" customHeight="1" x14ac:dyDescent="0.25">
      <c r="A46" s="128"/>
      <c r="B46" s="33"/>
      <c r="C46" s="33"/>
      <c r="D46" s="33"/>
      <c r="E46" s="243"/>
      <c r="F46" s="243"/>
      <c r="G46" s="243"/>
      <c r="H46" s="128"/>
      <c r="I46" s="128"/>
      <c r="J46" s="128"/>
      <c r="K46" s="128"/>
      <c r="L46" s="128"/>
      <c r="M46" s="128"/>
      <c r="N46" s="128"/>
      <c r="O46" s="128"/>
      <c r="P46" s="128"/>
      <c r="Q46" s="128"/>
      <c r="R46" s="128"/>
      <c r="AC46" s="227"/>
      <c r="AD46" s="228"/>
      <c r="AE46" s="36"/>
      <c r="AF46" s="33"/>
    </row>
    <row r="47" spans="1:32" x14ac:dyDescent="0.25">
      <c r="B47" s="28"/>
      <c r="C47" s="28"/>
      <c r="D47" s="28"/>
      <c r="E47" s="251"/>
      <c r="F47" s="251"/>
      <c r="G47" s="251"/>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row>
    <row r="48" spans="1:32" hidden="1" x14ac:dyDescent="0.25">
      <c r="C48" s="4">
        <f>COUNT(C10:C39)</f>
        <v>0</v>
      </c>
      <c r="AF48" s="27">
        <f>COUNT(AF10:AF39)</f>
        <v>0</v>
      </c>
    </row>
  </sheetData>
  <sheetProtection sheet="1" objects="1" scenarios="1"/>
  <mergeCells count="24">
    <mergeCell ref="E47:G47"/>
    <mergeCell ref="AF4:AF7"/>
    <mergeCell ref="AF8:AF9"/>
    <mergeCell ref="E45:G45"/>
    <mergeCell ref="AE4:AE7"/>
    <mergeCell ref="L4:V4"/>
    <mergeCell ref="W4:AD4"/>
    <mergeCell ref="D9:AD9"/>
    <mergeCell ref="W6:Z6"/>
    <mergeCell ref="S43:V43"/>
    <mergeCell ref="S45:V45"/>
    <mergeCell ref="S44:V44"/>
    <mergeCell ref="E46:G46"/>
    <mergeCell ref="AD45:AE45"/>
    <mergeCell ref="AD44:AE44"/>
    <mergeCell ref="O2:P2"/>
    <mergeCell ref="E2:F2"/>
    <mergeCell ref="B43:C43"/>
    <mergeCell ref="E43:G43"/>
    <mergeCell ref="B40:C40"/>
    <mergeCell ref="B41:C41"/>
    <mergeCell ref="D4:K4"/>
    <mergeCell ref="A6:C6"/>
    <mergeCell ref="AD43:AE43"/>
  </mergeCells>
  <conditionalFormatting sqref="D7:AD7">
    <cfRule type="cellIs" dxfId="10" priority="1" operator="equal">
      <formula>"III"</formula>
    </cfRule>
    <cfRule type="cellIs" dxfId="9" priority="2" operator="equal">
      <formula>"II"</formula>
    </cfRule>
    <cfRule type="cellIs" dxfId="8" priority="3" operator="equal">
      <formula>"I"</formula>
    </cfRule>
  </conditionalFormatting>
  <dataValidations count="2">
    <dataValidation type="whole" allowBlank="1" showInputMessage="1" showErrorMessage="1" error="Sie dürfen nur Zahlen zwischen 1 und 6 eintragen!" sqref="C10:C39">
      <formula1>1</formula1>
      <formula2>6</formula2>
    </dataValidation>
    <dataValidation type="whole" allowBlank="1" showInputMessage="1" showErrorMessage="1" error="Sie dürfen nur die Zahlen 0 oder 1 eingeben!" sqref="D10:AD39">
      <formula1>0</formula1>
      <formula2>D$8</formula2>
    </dataValidation>
  </dataValidations>
  <pageMargins left="0.39370078740157483" right="0.39370078740157483" top="0.59055118110236227" bottom="0.31496062992125984"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36"/>
  <sheetViews>
    <sheetView zoomScaleNormal="100" workbookViewId="0">
      <selection activeCell="X23" sqref="X23"/>
    </sheetView>
  </sheetViews>
  <sheetFormatPr baseColWidth="10" defaultRowHeight="15" x14ac:dyDescent="0.25"/>
  <cols>
    <col min="1" max="16" width="5.7109375" customWidth="1"/>
    <col min="17" max="17" width="3.42578125" customWidth="1"/>
    <col min="18" max="30" width="5.7109375" customWidth="1"/>
  </cols>
  <sheetData>
    <row r="1" spans="1:1" ht="20.25" x14ac:dyDescent="0.3">
      <c r="A1" s="1" t="s">
        <v>162</v>
      </c>
    </row>
    <row r="2" spans="1:1" ht="6.75" customHeight="1" x14ac:dyDescent="0.25"/>
    <row r="17" spans="6:17" ht="15.95" customHeight="1" x14ac:dyDescent="0.25"/>
    <row r="18" spans="6:17" ht="15.75" x14ac:dyDescent="0.25">
      <c r="F18" s="176"/>
      <c r="G18" s="179"/>
      <c r="H18" s="181" t="s">
        <v>163</v>
      </c>
      <c r="I18" s="275" t="s">
        <v>17</v>
      </c>
      <c r="J18" s="275"/>
      <c r="K18" s="176"/>
      <c r="L18" s="277" t="s">
        <v>18</v>
      </c>
      <c r="M18" s="277"/>
      <c r="N18" s="176"/>
      <c r="O18" s="272" t="s">
        <v>19</v>
      </c>
      <c r="P18" s="272"/>
      <c r="Q18" s="272"/>
    </row>
    <row r="19" spans="6:17" s="175" customFormat="1" ht="3" customHeight="1" x14ac:dyDescent="0.25">
      <c r="F19" s="177"/>
      <c r="G19" s="180"/>
      <c r="H19" s="182"/>
      <c r="I19" s="178"/>
      <c r="J19" s="178"/>
      <c r="K19" s="177"/>
      <c r="L19" s="178"/>
      <c r="M19" s="178"/>
      <c r="N19" s="177"/>
      <c r="O19" s="178"/>
      <c r="P19" s="178"/>
    </row>
    <row r="20" spans="6:17" ht="15.75" x14ac:dyDescent="0.25">
      <c r="F20" s="176"/>
      <c r="G20" s="179"/>
      <c r="H20" s="181" t="s">
        <v>164</v>
      </c>
      <c r="I20" s="274" t="s">
        <v>97</v>
      </c>
      <c r="J20" s="274"/>
      <c r="K20" s="176"/>
      <c r="L20" s="276" t="s">
        <v>21</v>
      </c>
      <c r="M20" s="276"/>
      <c r="N20" s="176"/>
      <c r="O20" s="273" t="s">
        <v>165</v>
      </c>
      <c r="P20" s="273"/>
      <c r="Q20" s="273"/>
    </row>
    <row r="36" ht="12.95" customHeight="1" x14ac:dyDescent="0.25"/>
  </sheetData>
  <sheetProtection sheet="1" objects="1" scenarios="1"/>
  <mergeCells count="6">
    <mergeCell ref="O18:Q18"/>
    <mergeCell ref="O20:Q20"/>
    <mergeCell ref="I20:J20"/>
    <mergeCell ref="I18:J18"/>
    <mergeCell ref="L20:M20"/>
    <mergeCell ref="L18:M18"/>
  </mergeCells>
  <pageMargins left="0.31496062992125984" right="0.31496062992125984" top="0.78740157480314965" bottom="0.39370078740157483" header="0.31496062992125984"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9"/>
  <sheetViews>
    <sheetView showGridLines="0" showZeros="0" workbookViewId="0">
      <selection activeCell="A4" sqref="A4:C4"/>
    </sheetView>
  </sheetViews>
  <sheetFormatPr baseColWidth="10" defaultRowHeight="15" x14ac:dyDescent="0.25"/>
  <cols>
    <col min="1" max="1" width="3.85546875" style="14" customWidth="1"/>
    <col min="2" max="2" width="81.28515625" style="3" customWidth="1"/>
    <col min="3" max="3" width="6.140625" style="4" customWidth="1"/>
    <col min="4" max="4" width="3.7109375" style="4" customWidth="1"/>
    <col min="5" max="5" width="7.85546875" style="4" customWidth="1"/>
    <col min="6" max="6" width="1.5703125" style="4" customWidth="1"/>
    <col min="7" max="10" width="7.85546875" style="4" customWidth="1"/>
    <col min="11" max="11" width="4.5703125" style="4" customWidth="1"/>
    <col min="12" max="16384" width="11.42578125" style="4"/>
  </cols>
  <sheetData>
    <row r="1" spans="1:10" ht="17.25" customHeight="1" thickBot="1" x14ac:dyDescent="0.3">
      <c r="A1" s="2" t="s">
        <v>25</v>
      </c>
      <c r="E1" s="283" t="s">
        <v>26</v>
      </c>
      <c r="F1" s="283"/>
      <c r="G1" s="283"/>
      <c r="H1" s="283"/>
      <c r="I1" s="283"/>
      <c r="J1" s="283"/>
    </row>
    <row r="2" spans="1:10" ht="60" customHeight="1" thickTop="1" x14ac:dyDescent="0.25">
      <c r="A2" s="284" t="s">
        <v>27</v>
      </c>
      <c r="B2" s="284"/>
      <c r="C2" s="284"/>
      <c r="D2" s="39"/>
      <c r="E2" s="285" t="s">
        <v>28</v>
      </c>
      <c r="F2" s="286"/>
      <c r="G2" s="286"/>
      <c r="H2" s="286"/>
      <c r="I2" s="286"/>
      <c r="J2" s="287"/>
    </row>
    <row r="3" spans="1:10" ht="26.25" customHeight="1" x14ac:dyDescent="0.25">
      <c r="A3" s="294" t="str">
        <f>IF(SUM(C10:C16)=SUM(C19:C24),"","Anzahl Halbjahresnoten UNGLEICH Anzahl Noten in der ZKA")</f>
        <v/>
      </c>
      <c r="B3" s="294"/>
      <c r="C3" s="294"/>
      <c r="D3" s="39"/>
      <c r="E3" s="288"/>
      <c r="F3" s="289"/>
      <c r="G3" s="289"/>
      <c r="H3" s="289"/>
      <c r="I3" s="289"/>
      <c r="J3" s="290"/>
    </row>
    <row r="4" spans="1:10" ht="19.5" customHeight="1" thickBot="1" x14ac:dyDescent="0.3">
      <c r="A4" s="295" t="s">
        <v>29</v>
      </c>
      <c r="B4" s="295"/>
      <c r="C4" s="295"/>
      <c r="D4" s="39"/>
      <c r="E4" s="288"/>
      <c r="F4" s="289"/>
      <c r="G4" s="289"/>
      <c r="H4" s="289"/>
      <c r="I4" s="289"/>
      <c r="J4" s="290"/>
    </row>
    <row r="5" spans="1:10" ht="15.75" customHeight="1" thickTop="1" thickBot="1" x14ac:dyDescent="0.3">
      <c r="A5" s="5"/>
      <c r="B5" s="5"/>
      <c r="C5" s="5" t="s">
        <v>30</v>
      </c>
      <c r="E5" s="291"/>
      <c r="F5" s="292"/>
      <c r="G5" s="292"/>
      <c r="H5" s="292"/>
      <c r="I5" s="292"/>
      <c r="J5" s="293"/>
    </row>
    <row r="6" spans="1:10" ht="16.5" thickTop="1" thickBot="1" x14ac:dyDescent="0.3">
      <c r="A6" s="6" t="s">
        <v>31</v>
      </c>
      <c r="B6" s="278" t="s">
        <v>32</v>
      </c>
      <c r="C6" s="278"/>
      <c r="D6" s="7"/>
      <c r="E6" s="37" t="s">
        <v>59</v>
      </c>
      <c r="F6" s="38"/>
      <c r="G6" s="37" t="s">
        <v>60</v>
      </c>
      <c r="H6" s="37" t="s">
        <v>61</v>
      </c>
      <c r="I6" s="37" t="s">
        <v>62</v>
      </c>
      <c r="J6" s="37" t="s">
        <v>63</v>
      </c>
    </row>
    <row r="7" spans="1:10" ht="15.75" thickTop="1" x14ac:dyDescent="0.25">
      <c r="A7" s="9"/>
      <c r="B7" s="10" t="s">
        <v>33</v>
      </c>
      <c r="C7" s="11" t="str">
        <f>IF(SUM(E7:J7)=0,"",SUM(E7:J7))</f>
        <v/>
      </c>
      <c r="D7" s="12"/>
      <c r="E7" s="13" t="str">
        <f>Klasse!O2</f>
        <v/>
      </c>
      <c r="F7" s="8"/>
      <c r="G7" s="185"/>
      <c r="H7" s="186"/>
      <c r="I7" s="186"/>
      <c r="J7" s="187"/>
    </row>
    <row r="8" spans="1:10" ht="6.75" customHeight="1" x14ac:dyDescent="0.25">
      <c r="C8" s="4" t="str">
        <f t="shared" ref="C8:C54" si="0">IF(SUM(E8:J8)=0,"",SUM(E8:J8))</f>
        <v/>
      </c>
      <c r="D8" s="15"/>
      <c r="E8" s="16"/>
      <c r="F8" s="8"/>
      <c r="G8" s="188"/>
      <c r="H8" s="189"/>
      <c r="I8" s="189"/>
      <c r="J8" s="190"/>
    </row>
    <row r="9" spans="1:10" x14ac:dyDescent="0.25">
      <c r="A9" s="6" t="s">
        <v>34</v>
      </c>
      <c r="B9" s="17" t="s">
        <v>65</v>
      </c>
      <c r="C9" s="17" t="str">
        <f t="shared" si="0"/>
        <v/>
      </c>
      <c r="D9" s="18"/>
      <c r="E9" s="16"/>
      <c r="F9" s="8"/>
      <c r="G9" s="188"/>
      <c r="H9" s="189"/>
      <c r="I9" s="189"/>
      <c r="J9" s="190"/>
    </row>
    <row r="10" spans="1:10" x14ac:dyDescent="0.25">
      <c r="B10" s="3" t="s">
        <v>35</v>
      </c>
      <c r="C10" s="11" t="str">
        <f t="shared" si="0"/>
        <v/>
      </c>
      <c r="D10" s="19"/>
      <c r="E10" s="20" t="str">
        <f>Klasse!W44</f>
        <v/>
      </c>
      <c r="F10" s="8"/>
      <c r="G10" s="191"/>
      <c r="H10" s="192"/>
      <c r="I10" s="192"/>
      <c r="J10" s="193"/>
    </row>
    <row r="11" spans="1:10" x14ac:dyDescent="0.25">
      <c r="B11" s="3" t="s">
        <v>36</v>
      </c>
      <c r="C11" s="11" t="str">
        <f t="shared" si="0"/>
        <v/>
      </c>
      <c r="D11" s="19"/>
      <c r="E11" s="20" t="str">
        <f>Klasse!X44</f>
        <v/>
      </c>
      <c r="F11" s="8"/>
      <c r="G11" s="191"/>
      <c r="H11" s="192"/>
      <c r="I11" s="192"/>
      <c r="J11" s="193"/>
    </row>
    <row r="12" spans="1:10" x14ac:dyDescent="0.25">
      <c r="B12" s="3" t="s">
        <v>37</v>
      </c>
      <c r="C12" s="11" t="str">
        <f t="shared" si="0"/>
        <v/>
      </c>
      <c r="D12" s="19"/>
      <c r="E12" s="20" t="str">
        <f>Klasse!Y44</f>
        <v/>
      </c>
      <c r="F12" s="8"/>
      <c r="G12" s="191"/>
      <c r="H12" s="192"/>
      <c r="I12" s="192"/>
      <c r="J12" s="193"/>
    </row>
    <row r="13" spans="1:10" x14ac:dyDescent="0.25">
      <c r="B13" s="3" t="s">
        <v>38</v>
      </c>
      <c r="C13" s="11" t="str">
        <f t="shared" si="0"/>
        <v/>
      </c>
      <c r="D13" s="19"/>
      <c r="E13" s="20" t="str">
        <f>Klasse!Z44</f>
        <v/>
      </c>
      <c r="F13" s="8"/>
      <c r="G13" s="191"/>
      <c r="H13" s="192"/>
      <c r="I13" s="192"/>
      <c r="J13" s="193"/>
    </row>
    <row r="14" spans="1:10" x14ac:dyDescent="0.25">
      <c r="B14" s="3" t="s">
        <v>39</v>
      </c>
      <c r="C14" s="11" t="str">
        <f t="shared" si="0"/>
        <v/>
      </c>
      <c r="D14" s="19"/>
      <c r="E14" s="20" t="str">
        <f>Klasse!AA44</f>
        <v/>
      </c>
      <c r="F14" s="8"/>
      <c r="G14" s="191"/>
      <c r="H14" s="192"/>
      <c r="I14" s="192"/>
      <c r="J14" s="193"/>
    </row>
    <row r="15" spans="1:10" x14ac:dyDescent="0.25">
      <c r="B15" s="3" t="s">
        <v>40</v>
      </c>
      <c r="C15" s="11"/>
      <c r="D15" s="19"/>
      <c r="E15" s="20" t="str">
        <f>Klasse!AB44</f>
        <v/>
      </c>
      <c r="F15" s="8"/>
      <c r="G15" s="191"/>
      <c r="H15" s="192"/>
      <c r="I15" s="192"/>
      <c r="J15" s="193"/>
    </row>
    <row r="16" spans="1:10" x14ac:dyDescent="0.25">
      <c r="B16" s="235" t="s">
        <v>185</v>
      </c>
      <c r="C16" s="11" t="str">
        <f t="shared" si="0"/>
        <v/>
      </c>
      <c r="D16" s="19"/>
      <c r="E16" s="77">
        <f>Klasse!AD44</f>
        <v>0</v>
      </c>
      <c r="F16" s="8"/>
      <c r="G16" s="191"/>
      <c r="H16" s="192"/>
      <c r="I16" s="192"/>
      <c r="J16" s="193"/>
    </row>
    <row r="17" spans="1:10" ht="6.75" customHeight="1" x14ac:dyDescent="0.25">
      <c r="C17" s="4" t="str">
        <f t="shared" si="0"/>
        <v/>
      </c>
      <c r="D17" s="15"/>
      <c r="E17" s="16"/>
      <c r="F17" s="8"/>
      <c r="G17" s="188"/>
      <c r="H17" s="189"/>
      <c r="I17" s="189"/>
      <c r="J17" s="190"/>
    </row>
    <row r="18" spans="1:10" x14ac:dyDescent="0.25">
      <c r="A18" s="6" t="s">
        <v>41</v>
      </c>
      <c r="B18" s="17" t="s">
        <v>42</v>
      </c>
      <c r="C18" s="17" t="str">
        <f t="shared" si="0"/>
        <v/>
      </c>
      <c r="D18" s="18"/>
      <c r="E18" s="16"/>
      <c r="F18" s="8"/>
      <c r="G18" s="188"/>
      <c r="H18" s="189"/>
      <c r="I18" s="189"/>
      <c r="J18" s="190"/>
    </row>
    <row r="19" spans="1:10" x14ac:dyDescent="0.25">
      <c r="B19" s="3" t="s">
        <v>43</v>
      </c>
      <c r="C19" s="11" t="str">
        <f t="shared" si="0"/>
        <v/>
      </c>
      <c r="D19" s="19"/>
      <c r="E19" s="20" t="str">
        <f>Klasse!W45</f>
        <v/>
      </c>
      <c r="F19" s="8"/>
      <c r="G19" s="191"/>
      <c r="H19" s="192"/>
      <c r="I19" s="192"/>
      <c r="J19" s="193"/>
    </row>
    <row r="20" spans="1:10" x14ac:dyDescent="0.25">
      <c r="B20" s="3" t="s">
        <v>44</v>
      </c>
      <c r="C20" s="11" t="str">
        <f t="shared" si="0"/>
        <v/>
      </c>
      <c r="D20" s="19"/>
      <c r="E20" s="20" t="str">
        <f>Klasse!X45</f>
        <v/>
      </c>
      <c r="F20" s="8"/>
      <c r="G20" s="191"/>
      <c r="H20" s="192"/>
      <c r="I20" s="192"/>
      <c r="J20" s="193"/>
    </row>
    <row r="21" spans="1:10" x14ac:dyDescent="0.25">
      <c r="B21" s="3" t="s">
        <v>45</v>
      </c>
      <c r="C21" s="11" t="str">
        <f t="shared" si="0"/>
        <v/>
      </c>
      <c r="D21" s="19"/>
      <c r="E21" s="20" t="str">
        <f>Klasse!Y45</f>
        <v/>
      </c>
      <c r="F21" s="8"/>
      <c r="G21" s="191"/>
      <c r="H21" s="192"/>
      <c r="I21" s="192"/>
      <c r="J21" s="193"/>
    </row>
    <row r="22" spans="1:10" x14ac:dyDescent="0.25">
      <c r="B22" s="3" t="s">
        <v>46</v>
      </c>
      <c r="C22" s="11" t="str">
        <f t="shared" si="0"/>
        <v/>
      </c>
      <c r="D22" s="19"/>
      <c r="E22" s="20" t="str">
        <f>Klasse!Z45</f>
        <v/>
      </c>
      <c r="F22" s="8"/>
      <c r="G22" s="191"/>
      <c r="H22" s="192"/>
      <c r="I22" s="192"/>
      <c r="J22" s="193"/>
    </row>
    <row r="23" spans="1:10" x14ac:dyDescent="0.25">
      <c r="B23" s="3" t="s">
        <v>47</v>
      </c>
      <c r="C23" s="11" t="str">
        <f t="shared" si="0"/>
        <v/>
      </c>
      <c r="D23" s="19"/>
      <c r="E23" s="20" t="str">
        <f>Klasse!AA45</f>
        <v/>
      </c>
      <c r="F23" s="8"/>
      <c r="G23" s="191"/>
      <c r="H23" s="192"/>
      <c r="I23" s="192"/>
      <c r="J23" s="193"/>
    </row>
    <row r="24" spans="1:10" x14ac:dyDescent="0.25">
      <c r="B24" s="3" t="s">
        <v>48</v>
      </c>
      <c r="C24" s="11" t="str">
        <f t="shared" si="0"/>
        <v/>
      </c>
      <c r="D24" s="19"/>
      <c r="E24" s="20" t="str">
        <f>Klasse!AB45</f>
        <v/>
      </c>
      <c r="F24" s="8"/>
      <c r="G24" s="191"/>
      <c r="H24" s="192"/>
      <c r="I24" s="192"/>
      <c r="J24" s="193"/>
    </row>
    <row r="25" spans="1:10" ht="6.75" customHeight="1" x14ac:dyDescent="0.25">
      <c r="C25" s="4" t="str">
        <f t="shared" si="0"/>
        <v/>
      </c>
      <c r="D25" s="15"/>
      <c r="E25" s="16"/>
      <c r="F25" s="8"/>
      <c r="G25" s="188"/>
      <c r="H25" s="189"/>
      <c r="I25" s="189"/>
      <c r="J25" s="190"/>
    </row>
    <row r="26" spans="1:10" ht="27" x14ac:dyDescent="0.25">
      <c r="A26" s="6" t="s">
        <v>49</v>
      </c>
      <c r="B26" s="21" t="s">
        <v>50</v>
      </c>
      <c r="C26" s="17" t="str">
        <f t="shared" si="0"/>
        <v/>
      </c>
      <c r="D26" s="18"/>
      <c r="E26" s="16"/>
      <c r="F26" s="8"/>
      <c r="G26" s="188"/>
      <c r="H26" s="189"/>
      <c r="I26" s="189"/>
      <c r="J26" s="190"/>
    </row>
    <row r="27" spans="1:10" x14ac:dyDescent="0.25">
      <c r="B27" s="44" t="s">
        <v>116</v>
      </c>
      <c r="C27" s="11" t="str">
        <f t="shared" si="0"/>
        <v/>
      </c>
      <c r="D27" s="19"/>
      <c r="E27" s="77" t="str">
        <f>Klasse!D40</f>
        <v/>
      </c>
      <c r="F27" s="8"/>
      <c r="G27" s="191"/>
      <c r="H27" s="192"/>
      <c r="I27" s="192"/>
      <c r="J27" s="193"/>
    </row>
    <row r="28" spans="1:10" x14ac:dyDescent="0.25">
      <c r="B28" s="44" t="s">
        <v>117</v>
      </c>
      <c r="C28" s="11" t="str">
        <f t="shared" si="0"/>
        <v/>
      </c>
      <c r="D28" s="19"/>
      <c r="E28" s="77" t="str">
        <f>Klasse!E40</f>
        <v/>
      </c>
      <c r="F28" s="8"/>
      <c r="G28" s="191"/>
      <c r="H28" s="192"/>
      <c r="I28" s="192"/>
      <c r="J28" s="193"/>
    </row>
    <row r="29" spans="1:10" x14ac:dyDescent="0.25">
      <c r="B29" s="44" t="s">
        <v>172</v>
      </c>
      <c r="C29" s="11" t="str">
        <f t="shared" si="0"/>
        <v/>
      </c>
      <c r="D29" s="19"/>
      <c r="E29" s="77" t="str">
        <f>Klasse!F40</f>
        <v/>
      </c>
      <c r="F29" s="8"/>
      <c r="G29" s="191"/>
      <c r="H29" s="192"/>
      <c r="I29" s="192"/>
      <c r="J29" s="193"/>
    </row>
    <row r="30" spans="1:10" x14ac:dyDescent="0.25">
      <c r="B30" s="44" t="s">
        <v>173</v>
      </c>
      <c r="C30" s="11" t="str">
        <f t="shared" si="0"/>
        <v/>
      </c>
      <c r="D30" s="19"/>
      <c r="E30" s="77" t="str">
        <f>Klasse!G40</f>
        <v/>
      </c>
      <c r="F30" s="8"/>
      <c r="G30" s="191"/>
      <c r="H30" s="192"/>
      <c r="I30" s="192"/>
      <c r="J30" s="193"/>
    </row>
    <row r="31" spans="1:10" x14ac:dyDescent="0.25">
      <c r="B31" s="44" t="s">
        <v>119</v>
      </c>
      <c r="C31" s="11" t="str">
        <f t="shared" si="0"/>
        <v/>
      </c>
      <c r="D31" s="19"/>
      <c r="E31" s="77" t="str">
        <f>Klasse!H40</f>
        <v/>
      </c>
      <c r="F31" s="8"/>
      <c r="G31" s="191"/>
      <c r="H31" s="192"/>
      <c r="I31" s="192"/>
      <c r="J31" s="193"/>
    </row>
    <row r="32" spans="1:10" x14ac:dyDescent="0.25">
      <c r="B32" s="44" t="s">
        <v>120</v>
      </c>
      <c r="C32" s="11" t="str">
        <f t="shared" si="0"/>
        <v/>
      </c>
      <c r="D32" s="19"/>
      <c r="E32" s="77" t="str">
        <f>Klasse!I40</f>
        <v/>
      </c>
      <c r="F32" s="8"/>
      <c r="G32" s="191"/>
      <c r="H32" s="192"/>
      <c r="I32" s="192"/>
      <c r="J32" s="193"/>
    </row>
    <row r="33" spans="2:10" x14ac:dyDescent="0.25">
      <c r="B33" s="44" t="s">
        <v>123</v>
      </c>
      <c r="C33" s="11" t="str">
        <f t="shared" si="0"/>
        <v/>
      </c>
      <c r="D33" s="19"/>
      <c r="E33" s="77" t="str">
        <f>Klasse!J40</f>
        <v/>
      </c>
      <c r="F33" s="8"/>
      <c r="G33" s="191"/>
      <c r="H33" s="192"/>
      <c r="I33" s="192"/>
      <c r="J33" s="193"/>
    </row>
    <row r="34" spans="2:10" x14ac:dyDescent="0.25">
      <c r="B34" s="44" t="s">
        <v>121</v>
      </c>
      <c r="C34" s="11" t="str">
        <f t="shared" si="0"/>
        <v/>
      </c>
      <c r="D34" s="19"/>
      <c r="E34" s="77" t="str">
        <f>Klasse!K40</f>
        <v/>
      </c>
      <c r="F34" s="8"/>
      <c r="G34" s="191"/>
      <c r="H34" s="192"/>
      <c r="I34" s="192"/>
      <c r="J34" s="193"/>
    </row>
    <row r="35" spans="2:10" x14ac:dyDescent="0.25">
      <c r="B35" s="44" t="s">
        <v>177</v>
      </c>
      <c r="C35" s="11" t="str">
        <f t="shared" si="0"/>
        <v/>
      </c>
      <c r="D35" s="19"/>
      <c r="E35" s="77" t="str">
        <f>Klasse!L40</f>
        <v/>
      </c>
      <c r="F35" s="8"/>
      <c r="G35" s="191"/>
      <c r="H35" s="192"/>
      <c r="I35" s="192"/>
      <c r="J35" s="193"/>
    </row>
    <row r="36" spans="2:10" x14ac:dyDescent="0.25">
      <c r="B36" s="44" t="s">
        <v>174</v>
      </c>
      <c r="C36" s="11" t="str">
        <f t="shared" si="0"/>
        <v/>
      </c>
      <c r="D36" s="19"/>
      <c r="E36" s="77" t="str">
        <f>Klasse!M40</f>
        <v/>
      </c>
      <c r="F36" s="8"/>
      <c r="G36" s="191"/>
      <c r="H36" s="192"/>
      <c r="I36" s="192"/>
      <c r="J36" s="193"/>
    </row>
    <row r="37" spans="2:10" x14ac:dyDescent="0.25">
      <c r="B37" s="44" t="s">
        <v>176</v>
      </c>
      <c r="C37" s="11" t="str">
        <f t="shared" si="0"/>
        <v/>
      </c>
      <c r="D37" s="19"/>
      <c r="E37" s="77" t="str">
        <f>Klasse!N40</f>
        <v/>
      </c>
      <c r="F37" s="8"/>
      <c r="G37" s="191"/>
      <c r="H37" s="192"/>
      <c r="I37" s="192"/>
      <c r="J37" s="193"/>
    </row>
    <row r="38" spans="2:10" x14ac:dyDescent="0.25">
      <c r="B38" s="44" t="s">
        <v>175</v>
      </c>
      <c r="C38" s="11" t="str">
        <f t="shared" si="0"/>
        <v/>
      </c>
      <c r="D38" s="19"/>
      <c r="E38" s="77" t="str">
        <f>Klasse!O40</f>
        <v/>
      </c>
      <c r="F38" s="8"/>
      <c r="G38" s="191"/>
      <c r="H38" s="192"/>
      <c r="I38" s="192"/>
      <c r="J38" s="193"/>
    </row>
    <row r="39" spans="2:10" x14ac:dyDescent="0.25">
      <c r="B39" s="44" t="s">
        <v>131</v>
      </c>
      <c r="C39" s="11" t="str">
        <f t="shared" si="0"/>
        <v/>
      </c>
      <c r="D39" s="19"/>
      <c r="E39" s="77" t="str">
        <f>Klasse!P40</f>
        <v/>
      </c>
      <c r="F39" s="8"/>
      <c r="G39" s="191"/>
      <c r="H39" s="192"/>
      <c r="I39" s="192"/>
      <c r="J39" s="193"/>
    </row>
    <row r="40" spans="2:10" x14ac:dyDescent="0.25">
      <c r="B40" s="44" t="s">
        <v>132</v>
      </c>
      <c r="C40" s="11" t="str">
        <f t="shared" si="0"/>
        <v/>
      </c>
      <c r="D40" s="19"/>
      <c r="E40" s="77" t="str">
        <f>Klasse!Q40</f>
        <v/>
      </c>
      <c r="F40" s="8"/>
      <c r="G40" s="191"/>
      <c r="H40" s="192"/>
      <c r="I40" s="192"/>
      <c r="J40" s="193"/>
    </row>
    <row r="41" spans="2:10" x14ac:dyDescent="0.25">
      <c r="B41" s="44" t="s">
        <v>133</v>
      </c>
      <c r="C41" s="11" t="str">
        <f t="shared" si="0"/>
        <v/>
      </c>
      <c r="D41" s="19"/>
      <c r="E41" s="77" t="str">
        <f>Klasse!R40</f>
        <v/>
      </c>
      <c r="F41" s="8"/>
      <c r="G41" s="191"/>
      <c r="H41" s="192"/>
      <c r="I41" s="192"/>
      <c r="J41" s="193"/>
    </row>
    <row r="42" spans="2:10" x14ac:dyDescent="0.25">
      <c r="B42" s="44" t="s">
        <v>134</v>
      </c>
      <c r="C42" s="11" t="str">
        <f t="shared" si="0"/>
        <v/>
      </c>
      <c r="D42" s="19"/>
      <c r="E42" s="77" t="str">
        <f>Klasse!S40</f>
        <v/>
      </c>
      <c r="F42" s="8"/>
      <c r="G42" s="191"/>
      <c r="H42" s="192"/>
      <c r="I42" s="192"/>
      <c r="J42" s="193"/>
    </row>
    <row r="43" spans="2:10" x14ac:dyDescent="0.25">
      <c r="B43" s="44" t="s">
        <v>135</v>
      </c>
      <c r="C43" s="11" t="str">
        <f t="shared" si="0"/>
        <v/>
      </c>
      <c r="D43" s="19"/>
      <c r="E43" s="77" t="str">
        <f>Klasse!T40</f>
        <v/>
      </c>
      <c r="F43" s="8"/>
      <c r="G43" s="191"/>
      <c r="H43" s="192"/>
      <c r="I43" s="192"/>
      <c r="J43" s="193"/>
    </row>
    <row r="44" spans="2:10" x14ac:dyDescent="0.25">
      <c r="B44" s="44" t="s">
        <v>125</v>
      </c>
      <c r="C44" s="11" t="str">
        <f t="shared" si="0"/>
        <v/>
      </c>
      <c r="D44" s="19"/>
      <c r="E44" s="77" t="str">
        <f>Klasse!U40</f>
        <v/>
      </c>
      <c r="F44" s="8"/>
      <c r="G44" s="191"/>
      <c r="H44" s="192"/>
      <c r="I44" s="192"/>
      <c r="J44" s="193"/>
    </row>
    <row r="45" spans="2:10" x14ac:dyDescent="0.25">
      <c r="B45" s="44" t="s">
        <v>126</v>
      </c>
      <c r="C45" s="11" t="str">
        <f t="shared" si="0"/>
        <v/>
      </c>
      <c r="D45" s="19"/>
      <c r="E45" s="77" t="str">
        <f>Klasse!V40</f>
        <v/>
      </c>
      <c r="F45" s="8"/>
      <c r="G45" s="191"/>
      <c r="H45" s="192"/>
      <c r="I45" s="192"/>
      <c r="J45" s="193"/>
    </row>
    <row r="46" spans="2:10" x14ac:dyDescent="0.25">
      <c r="B46" s="44" t="s">
        <v>127</v>
      </c>
      <c r="C46" s="11" t="str">
        <f t="shared" si="0"/>
        <v/>
      </c>
      <c r="D46" s="19"/>
      <c r="E46" s="77" t="str">
        <f>Klasse!W40</f>
        <v/>
      </c>
      <c r="F46" s="8"/>
      <c r="G46" s="191"/>
      <c r="H46" s="192"/>
      <c r="I46" s="192"/>
      <c r="J46" s="193"/>
    </row>
    <row r="47" spans="2:10" x14ac:dyDescent="0.25">
      <c r="B47" s="44" t="s">
        <v>127</v>
      </c>
      <c r="C47" s="11" t="str">
        <f t="shared" si="0"/>
        <v/>
      </c>
      <c r="D47" s="19"/>
      <c r="E47" s="77" t="str">
        <f>Klasse!X40</f>
        <v/>
      </c>
      <c r="F47" s="8"/>
      <c r="G47" s="191"/>
      <c r="H47" s="192"/>
      <c r="I47" s="192"/>
      <c r="J47" s="193"/>
    </row>
    <row r="48" spans="2:10" x14ac:dyDescent="0.25">
      <c r="B48" s="44" t="s">
        <v>127</v>
      </c>
      <c r="C48" s="11" t="str">
        <f t="shared" si="0"/>
        <v/>
      </c>
      <c r="D48" s="19"/>
      <c r="E48" s="77" t="str">
        <f>Klasse!Y40</f>
        <v/>
      </c>
      <c r="F48" s="8"/>
      <c r="G48" s="191"/>
      <c r="H48" s="192"/>
      <c r="I48" s="192"/>
      <c r="J48" s="193"/>
    </row>
    <row r="49" spans="1:10" x14ac:dyDescent="0.25">
      <c r="B49" s="44" t="s">
        <v>127</v>
      </c>
      <c r="C49" s="11" t="str">
        <f t="shared" si="0"/>
        <v/>
      </c>
      <c r="D49" s="19"/>
      <c r="E49" s="77" t="str">
        <f>Klasse!Z40</f>
        <v/>
      </c>
      <c r="F49" s="8"/>
      <c r="G49" s="191"/>
      <c r="H49" s="192"/>
      <c r="I49" s="192"/>
      <c r="J49" s="193"/>
    </row>
    <row r="50" spans="1:10" x14ac:dyDescent="0.25">
      <c r="B50" s="44" t="s">
        <v>122</v>
      </c>
      <c r="C50" s="11" t="str">
        <f t="shared" si="0"/>
        <v/>
      </c>
      <c r="D50" s="19"/>
      <c r="E50" s="77" t="str">
        <f>Klasse!AA40</f>
        <v/>
      </c>
      <c r="F50" s="8"/>
      <c r="G50" s="191"/>
      <c r="H50" s="192"/>
      <c r="I50" s="192"/>
      <c r="J50" s="193"/>
    </row>
    <row r="51" spans="1:10" x14ac:dyDescent="0.25">
      <c r="B51" s="44" t="s">
        <v>136</v>
      </c>
      <c r="C51" s="11" t="str">
        <f t="shared" si="0"/>
        <v/>
      </c>
      <c r="D51" s="19"/>
      <c r="E51" s="77" t="str">
        <f>Klasse!AB40</f>
        <v/>
      </c>
      <c r="F51" s="8"/>
      <c r="G51" s="191"/>
      <c r="H51" s="192"/>
      <c r="I51" s="192"/>
      <c r="J51" s="193"/>
    </row>
    <row r="52" spans="1:10" x14ac:dyDescent="0.25">
      <c r="B52" s="44" t="s">
        <v>137</v>
      </c>
      <c r="C52" s="11" t="str">
        <f t="shared" si="0"/>
        <v/>
      </c>
      <c r="D52" s="19"/>
      <c r="E52" s="77" t="str">
        <f>Klasse!AC40</f>
        <v/>
      </c>
      <c r="F52" s="8"/>
      <c r="G52" s="191"/>
      <c r="H52" s="192"/>
      <c r="I52" s="192"/>
      <c r="J52" s="193"/>
    </row>
    <row r="53" spans="1:10" ht="15.75" thickBot="1" x14ac:dyDescent="0.3">
      <c r="B53" s="44" t="s">
        <v>138</v>
      </c>
      <c r="C53" s="11" t="str">
        <f t="shared" si="0"/>
        <v/>
      </c>
      <c r="D53" s="19"/>
      <c r="E53" s="81" t="str">
        <f>Klasse!AD40</f>
        <v/>
      </c>
      <c r="F53" s="8"/>
      <c r="G53" s="191"/>
      <c r="H53" s="194"/>
      <c r="I53" s="194"/>
      <c r="J53" s="195"/>
    </row>
    <row r="54" spans="1:10" ht="6.75" customHeight="1" thickTop="1" x14ac:dyDescent="0.25">
      <c r="C54" s="4" t="str">
        <f t="shared" si="0"/>
        <v/>
      </c>
      <c r="D54" s="15"/>
      <c r="E54" s="8"/>
      <c r="F54" s="8"/>
      <c r="G54" s="22"/>
      <c r="H54" s="22"/>
      <c r="I54" s="22"/>
      <c r="J54" s="22"/>
    </row>
    <row r="55" spans="1:10" x14ac:dyDescent="0.25">
      <c r="A55" s="6" t="s">
        <v>66</v>
      </c>
      <c r="B55" s="278" t="s">
        <v>51</v>
      </c>
      <c r="C55" s="278"/>
      <c r="D55" s="18"/>
    </row>
    <row r="56" spans="1:10" x14ac:dyDescent="0.25">
      <c r="B56" s="279" t="s">
        <v>52</v>
      </c>
      <c r="C56" s="279"/>
      <c r="D56" s="23"/>
    </row>
    <row r="57" spans="1:10" x14ac:dyDescent="0.25">
      <c r="B57" s="280" t="s">
        <v>53</v>
      </c>
      <c r="C57" s="280"/>
    </row>
    <row r="58" spans="1:10" ht="22.5" customHeight="1" x14ac:dyDescent="0.25">
      <c r="B58" s="3" t="s">
        <v>54</v>
      </c>
    </row>
    <row r="59" spans="1:10" ht="160.5" customHeight="1" x14ac:dyDescent="0.25">
      <c r="B59" s="281"/>
      <c r="C59" s="282"/>
    </row>
  </sheetData>
  <sheetProtection sheet="1" objects="1" scenarios="1"/>
  <mergeCells count="10">
    <mergeCell ref="B55:C55"/>
    <mergeCell ref="B56:C56"/>
    <mergeCell ref="B57:C57"/>
    <mergeCell ref="B59:C59"/>
    <mergeCell ref="E1:J1"/>
    <mergeCell ref="A2:C2"/>
    <mergeCell ref="E2:J5"/>
    <mergeCell ref="A3:C3"/>
    <mergeCell ref="A4:C4"/>
    <mergeCell ref="B6:C6"/>
  </mergeCells>
  <conditionalFormatting sqref="A3:C3">
    <cfRule type="cellIs" dxfId="7"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showGridLines="0" showZeros="0" topLeftCell="A3" workbookViewId="0">
      <selection activeCell="N27" sqref="N27"/>
    </sheetView>
  </sheetViews>
  <sheetFormatPr baseColWidth="10" defaultRowHeight="15" x14ac:dyDescent="0.25"/>
  <cols>
    <col min="1" max="1" width="3.85546875" style="53" customWidth="1"/>
    <col min="2" max="2" width="81.28515625" style="44" customWidth="1"/>
    <col min="3" max="3" width="6.140625" style="45" customWidth="1"/>
    <col min="4" max="4" width="3.7109375" style="45" customWidth="1"/>
    <col min="5" max="5" width="7.85546875" style="45" customWidth="1"/>
    <col min="6" max="6" width="1.5703125" style="45" customWidth="1"/>
    <col min="7" max="10" width="7.85546875" style="45" customWidth="1"/>
    <col min="11" max="11" width="4.5703125" style="45" customWidth="1"/>
    <col min="12" max="16384" width="11.42578125" style="45"/>
  </cols>
  <sheetData>
    <row r="1" spans="1:10" ht="17.25" customHeight="1" thickBot="1" x14ac:dyDescent="0.3">
      <c r="A1" s="43" t="s">
        <v>25</v>
      </c>
      <c r="E1" s="300" t="s">
        <v>26</v>
      </c>
      <c r="F1" s="300"/>
      <c r="G1" s="300"/>
      <c r="H1" s="300"/>
      <c r="I1" s="300"/>
      <c r="J1" s="300"/>
    </row>
    <row r="2" spans="1:10" ht="60" customHeight="1" thickTop="1" x14ac:dyDescent="0.25">
      <c r="A2" s="301" t="s">
        <v>27</v>
      </c>
      <c r="B2" s="301"/>
      <c r="C2" s="301"/>
      <c r="D2" s="46"/>
      <c r="E2" s="302" t="s">
        <v>28</v>
      </c>
      <c r="F2" s="303"/>
      <c r="G2" s="303"/>
      <c r="H2" s="303"/>
      <c r="I2" s="303"/>
      <c r="J2" s="304"/>
    </row>
    <row r="3" spans="1:10" ht="26.25" customHeight="1" x14ac:dyDescent="0.25">
      <c r="A3" s="313"/>
      <c r="B3" s="313"/>
      <c r="C3" s="313"/>
      <c r="D3" s="46"/>
      <c r="E3" s="305"/>
      <c r="F3" s="306"/>
      <c r="G3" s="306"/>
      <c r="H3" s="306"/>
      <c r="I3" s="306"/>
      <c r="J3" s="307"/>
    </row>
    <row r="4" spans="1:10" ht="19.5" customHeight="1" thickBot="1" x14ac:dyDescent="0.3">
      <c r="A4" s="311" t="s">
        <v>29</v>
      </c>
      <c r="B4" s="311"/>
      <c r="C4" s="311"/>
      <c r="D4" s="46"/>
      <c r="E4" s="305"/>
      <c r="F4" s="306"/>
      <c r="G4" s="306"/>
      <c r="H4" s="306"/>
      <c r="I4" s="306"/>
      <c r="J4" s="307"/>
    </row>
    <row r="5" spans="1:10" ht="15.75" customHeight="1" thickTop="1" thickBot="1" x14ac:dyDescent="0.3">
      <c r="A5" s="47"/>
      <c r="B5" s="47"/>
      <c r="C5" s="47" t="s">
        <v>30</v>
      </c>
      <c r="E5" s="308"/>
      <c r="F5" s="309"/>
      <c r="G5" s="309"/>
      <c r="H5" s="309"/>
      <c r="I5" s="309"/>
      <c r="J5" s="310"/>
    </row>
    <row r="6" spans="1:10" ht="16.5" thickTop="1" thickBot="1" x14ac:dyDescent="0.3">
      <c r="A6" s="48" t="s">
        <v>31</v>
      </c>
      <c r="B6" s="312" t="s">
        <v>32</v>
      </c>
      <c r="C6" s="312"/>
      <c r="D6" s="49"/>
      <c r="E6" s="59" t="s">
        <v>67</v>
      </c>
      <c r="F6" s="60"/>
      <c r="G6" s="59" t="s">
        <v>68</v>
      </c>
      <c r="H6" s="59" t="s">
        <v>69</v>
      </c>
      <c r="I6" s="59" t="s">
        <v>70</v>
      </c>
      <c r="J6" s="59" t="s">
        <v>71</v>
      </c>
    </row>
    <row r="7" spans="1:10" ht="15.75" thickTop="1" x14ac:dyDescent="0.25">
      <c r="A7" s="50"/>
      <c r="B7" s="51" t="s">
        <v>33</v>
      </c>
      <c r="C7" s="61" t="str">
        <f>IF(SUM(E7:J7)=0,"",SUM(E7:J7))</f>
        <v/>
      </c>
      <c r="D7" s="62"/>
      <c r="E7" s="63" t="str">
        <f>Klasse!O2</f>
        <v/>
      </c>
      <c r="F7" s="64"/>
      <c r="G7" s="65"/>
      <c r="H7" s="66"/>
      <c r="I7" s="66"/>
      <c r="J7" s="67"/>
    </row>
    <row r="8" spans="1:10" ht="6.75" customHeight="1" x14ac:dyDescent="0.25">
      <c r="C8" s="68" t="str">
        <f t="shared" ref="C8:C36" si="0">IF(SUM(E8:J8)=0,"",SUM(E8:J8))</f>
        <v/>
      </c>
      <c r="D8" s="69"/>
      <c r="E8" s="70"/>
      <c r="F8" s="64"/>
      <c r="G8" s="71"/>
      <c r="H8" s="72"/>
      <c r="I8" s="72"/>
      <c r="J8" s="73"/>
    </row>
    <row r="9" spans="1:10" ht="27" x14ac:dyDescent="0.25">
      <c r="A9" s="48" t="s">
        <v>34</v>
      </c>
      <c r="B9" s="55" t="s">
        <v>50</v>
      </c>
      <c r="C9" s="74" t="str">
        <f t="shared" si="0"/>
        <v/>
      </c>
      <c r="D9" s="75"/>
      <c r="E9" s="70"/>
      <c r="F9" s="64"/>
      <c r="G9" s="71"/>
      <c r="H9" s="72"/>
      <c r="I9" s="72"/>
      <c r="J9" s="73"/>
    </row>
    <row r="10" spans="1:10" x14ac:dyDescent="0.25">
      <c r="B10" s="44" t="s">
        <v>116</v>
      </c>
      <c r="C10" s="61" t="str">
        <f t="shared" ref="C10:C25" si="1">IF(SUM(E10:J10)=0,"",SUM(E10:J10))</f>
        <v/>
      </c>
      <c r="D10" s="76"/>
      <c r="E10" s="77" t="str">
        <f>Klasse!D40</f>
        <v/>
      </c>
      <c r="F10" s="64"/>
      <c r="G10" s="78"/>
      <c r="H10" s="79"/>
      <c r="I10" s="79"/>
      <c r="J10" s="80"/>
    </row>
    <row r="11" spans="1:10" x14ac:dyDescent="0.25">
      <c r="B11" s="44" t="s">
        <v>117</v>
      </c>
      <c r="C11" s="61" t="str">
        <f t="shared" si="1"/>
        <v/>
      </c>
      <c r="D11" s="76"/>
      <c r="E11" s="77" t="str">
        <f>Klasse!E40</f>
        <v/>
      </c>
      <c r="F11" s="64"/>
      <c r="G11" s="78"/>
      <c r="H11" s="79"/>
      <c r="I11" s="79"/>
      <c r="J11" s="80"/>
    </row>
    <row r="12" spans="1:10" x14ac:dyDescent="0.25">
      <c r="B12" s="44" t="s">
        <v>118</v>
      </c>
      <c r="C12" s="61" t="str">
        <f t="shared" si="1"/>
        <v/>
      </c>
      <c r="D12" s="76"/>
      <c r="E12" s="77" t="str">
        <f>Klasse!F40</f>
        <v/>
      </c>
      <c r="F12" s="64"/>
      <c r="G12" s="78"/>
      <c r="H12" s="79"/>
      <c r="I12" s="79"/>
      <c r="J12" s="80"/>
    </row>
    <row r="13" spans="1:10" x14ac:dyDescent="0.25">
      <c r="B13" s="44" t="s">
        <v>118</v>
      </c>
      <c r="C13" s="61" t="str">
        <f t="shared" si="1"/>
        <v/>
      </c>
      <c r="D13" s="76"/>
      <c r="E13" s="77" t="str">
        <f>Klasse!G40</f>
        <v/>
      </c>
      <c r="F13" s="64"/>
      <c r="G13" s="78"/>
      <c r="H13" s="79"/>
      <c r="I13" s="79"/>
      <c r="J13" s="80"/>
    </row>
    <row r="14" spans="1:10" x14ac:dyDescent="0.25">
      <c r="B14" s="44" t="s">
        <v>119</v>
      </c>
      <c r="C14" s="61" t="str">
        <f t="shared" si="1"/>
        <v/>
      </c>
      <c r="D14" s="76"/>
      <c r="E14" s="77" t="str">
        <f>Klasse!H40</f>
        <v/>
      </c>
      <c r="F14" s="64"/>
      <c r="G14" s="78"/>
      <c r="H14" s="79"/>
      <c r="I14" s="79"/>
      <c r="J14" s="80"/>
    </row>
    <row r="15" spans="1:10" x14ac:dyDescent="0.25">
      <c r="B15" s="44" t="s">
        <v>120</v>
      </c>
      <c r="C15" s="61" t="str">
        <f t="shared" si="1"/>
        <v/>
      </c>
      <c r="D15" s="76"/>
      <c r="E15" s="77" t="str">
        <f>Klasse!I40</f>
        <v/>
      </c>
      <c r="F15" s="64"/>
      <c r="G15" s="78"/>
      <c r="H15" s="79"/>
      <c r="I15" s="79"/>
      <c r="J15" s="80"/>
    </row>
    <row r="16" spans="1:10" x14ac:dyDescent="0.25">
      <c r="B16" s="44" t="s">
        <v>123</v>
      </c>
      <c r="C16" s="61" t="str">
        <f t="shared" si="1"/>
        <v/>
      </c>
      <c r="D16" s="76"/>
      <c r="E16" s="77" t="str">
        <f>Klasse!J40</f>
        <v/>
      </c>
      <c r="F16" s="64"/>
      <c r="G16" s="78"/>
      <c r="H16" s="79"/>
      <c r="I16" s="79"/>
      <c r="J16" s="80"/>
    </row>
    <row r="17" spans="2:10" x14ac:dyDescent="0.25">
      <c r="B17" s="44" t="s">
        <v>121</v>
      </c>
      <c r="C17" s="61" t="str">
        <f t="shared" si="1"/>
        <v/>
      </c>
      <c r="D17" s="76"/>
      <c r="E17" s="77" t="str">
        <f>Klasse!K40</f>
        <v/>
      </c>
      <c r="F17" s="64"/>
      <c r="G17" s="78"/>
      <c r="H17" s="79"/>
      <c r="I17" s="79"/>
      <c r="J17" s="80"/>
    </row>
    <row r="18" spans="2:10" x14ac:dyDescent="0.25">
      <c r="B18" s="44" t="s">
        <v>124</v>
      </c>
      <c r="C18" s="61" t="str">
        <f t="shared" si="1"/>
        <v/>
      </c>
      <c r="D18" s="76"/>
      <c r="E18" s="77" t="str">
        <f>Klasse!L40</f>
        <v/>
      </c>
      <c r="F18" s="64"/>
      <c r="G18" s="78"/>
      <c r="H18" s="79"/>
      <c r="I18" s="79"/>
      <c r="J18" s="80"/>
    </row>
    <row r="19" spans="2:10" x14ac:dyDescent="0.25">
      <c r="B19" s="44" t="s">
        <v>128</v>
      </c>
      <c r="C19" s="61" t="str">
        <f t="shared" si="1"/>
        <v/>
      </c>
      <c r="D19" s="76"/>
      <c r="E19" s="77" t="str">
        <f>Klasse!M40</f>
        <v/>
      </c>
      <c r="F19" s="64"/>
      <c r="G19" s="78"/>
      <c r="H19" s="79"/>
      <c r="I19" s="79"/>
      <c r="J19" s="80"/>
    </row>
    <row r="20" spans="2:10" x14ac:dyDescent="0.25">
      <c r="B20" s="44" t="s">
        <v>129</v>
      </c>
      <c r="C20" s="61" t="str">
        <f t="shared" si="1"/>
        <v/>
      </c>
      <c r="D20" s="76"/>
      <c r="E20" s="77" t="str">
        <f>Klasse!N40</f>
        <v/>
      </c>
      <c r="F20" s="64"/>
      <c r="G20" s="78"/>
      <c r="H20" s="79"/>
      <c r="I20" s="79"/>
      <c r="J20" s="80"/>
    </row>
    <row r="21" spans="2:10" x14ac:dyDescent="0.25">
      <c r="B21" s="44" t="s">
        <v>130</v>
      </c>
      <c r="C21" s="61" t="str">
        <f t="shared" si="1"/>
        <v/>
      </c>
      <c r="D21" s="76"/>
      <c r="E21" s="77" t="str">
        <f>Klasse!O40</f>
        <v/>
      </c>
      <c r="F21" s="64"/>
      <c r="G21" s="78"/>
      <c r="H21" s="79"/>
      <c r="I21" s="79"/>
      <c r="J21" s="80"/>
    </row>
    <row r="22" spans="2:10" x14ac:dyDescent="0.25">
      <c r="B22" s="44" t="s">
        <v>131</v>
      </c>
      <c r="C22" s="61" t="str">
        <f t="shared" si="1"/>
        <v/>
      </c>
      <c r="D22" s="76"/>
      <c r="E22" s="77" t="str">
        <f>Klasse!P40</f>
        <v/>
      </c>
      <c r="F22" s="64"/>
      <c r="G22" s="78"/>
      <c r="H22" s="79"/>
      <c r="I22" s="79"/>
      <c r="J22" s="80"/>
    </row>
    <row r="23" spans="2:10" x14ac:dyDescent="0.25">
      <c r="B23" s="44" t="s">
        <v>132</v>
      </c>
      <c r="C23" s="61" t="str">
        <f t="shared" si="1"/>
        <v/>
      </c>
      <c r="D23" s="76"/>
      <c r="E23" s="77" t="str">
        <f>Klasse!Q40</f>
        <v/>
      </c>
      <c r="F23" s="64"/>
      <c r="G23" s="78"/>
      <c r="H23" s="79"/>
      <c r="I23" s="79"/>
      <c r="J23" s="80"/>
    </row>
    <row r="24" spans="2:10" x14ac:dyDescent="0.25">
      <c r="B24" s="44" t="s">
        <v>133</v>
      </c>
      <c r="C24" s="61" t="str">
        <f t="shared" si="1"/>
        <v/>
      </c>
      <c r="D24" s="76"/>
      <c r="E24" s="77" t="str">
        <f>Klasse!R40</f>
        <v/>
      </c>
      <c r="F24" s="64"/>
      <c r="G24" s="78"/>
      <c r="H24" s="79"/>
      <c r="I24" s="79"/>
      <c r="J24" s="80"/>
    </row>
    <row r="25" spans="2:10" x14ac:dyDescent="0.25">
      <c r="B25" s="44" t="s">
        <v>134</v>
      </c>
      <c r="C25" s="61" t="str">
        <f t="shared" si="1"/>
        <v/>
      </c>
      <c r="D25" s="76"/>
      <c r="E25" s="77" t="str">
        <f>Klasse!S40</f>
        <v/>
      </c>
      <c r="F25" s="64"/>
      <c r="G25" s="78"/>
      <c r="H25" s="79"/>
      <c r="I25" s="79"/>
      <c r="J25" s="80"/>
    </row>
    <row r="26" spans="2:10" x14ac:dyDescent="0.25">
      <c r="B26" s="44" t="s">
        <v>135</v>
      </c>
      <c r="C26" s="61" t="str">
        <f t="shared" si="0"/>
        <v/>
      </c>
      <c r="D26" s="76"/>
      <c r="E26" s="77" t="str">
        <f>Klasse!T40</f>
        <v/>
      </c>
      <c r="F26" s="64"/>
      <c r="G26" s="78"/>
      <c r="H26" s="79"/>
      <c r="I26" s="79"/>
      <c r="J26" s="80"/>
    </row>
    <row r="27" spans="2:10" x14ac:dyDescent="0.25">
      <c r="B27" s="44" t="s">
        <v>125</v>
      </c>
      <c r="C27" s="61" t="str">
        <f t="shared" si="0"/>
        <v/>
      </c>
      <c r="D27" s="76"/>
      <c r="E27" s="77" t="str">
        <f>Klasse!U40</f>
        <v/>
      </c>
      <c r="F27" s="64"/>
      <c r="G27" s="78"/>
      <c r="H27" s="79"/>
      <c r="I27" s="79"/>
      <c r="J27" s="80"/>
    </row>
    <row r="28" spans="2:10" x14ac:dyDescent="0.25">
      <c r="B28" s="44" t="s">
        <v>126</v>
      </c>
      <c r="C28" s="61" t="str">
        <f t="shared" si="0"/>
        <v/>
      </c>
      <c r="D28" s="76"/>
      <c r="E28" s="77" t="str">
        <f>Klasse!V40</f>
        <v/>
      </c>
      <c r="F28" s="64"/>
      <c r="G28" s="78"/>
      <c r="H28" s="79"/>
      <c r="I28" s="79"/>
      <c r="J28" s="80"/>
    </row>
    <row r="29" spans="2:10" x14ac:dyDescent="0.25">
      <c r="B29" s="44" t="s">
        <v>127</v>
      </c>
      <c r="C29" s="61" t="str">
        <f t="shared" si="0"/>
        <v/>
      </c>
      <c r="D29" s="76"/>
      <c r="E29" s="77" t="str">
        <f>Klasse!W40</f>
        <v/>
      </c>
      <c r="F29" s="64"/>
      <c r="G29" s="78"/>
      <c r="H29" s="79"/>
      <c r="I29" s="79"/>
      <c r="J29" s="80"/>
    </row>
    <row r="30" spans="2:10" x14ac:dyDescent="0.25">
      <c r="B30" s="44" t="s">
        <v>127</v>
      </c>
      <c r="C30" s="61" t="str">
        <f t="shared" si="0"/>
        <v/>
      </c>
      <c r="D30" s="76"/>
      <c r="E30" s="77" t="str">
        <f>Klasse!X40</f>
        <v/>
      </c>
      <c r="F30" s="64"/>
      <c r="G30" s="78"/>
      <c r="H30" s="79"/>
      <c r="I30" s="79"/>
      <c r="J30" s="80"/>
    </row>
    <row r="31" spans="2:10" x14ac:dyDescent="0.25">
      <c r="B31" s="44" t="s">
        <v>127</v>
      </c>
      <c r="C31" s="61" t="str">
        <f t="shared" si="0"/>
        <v/>
      </c>
      <c r="D31" s="76"/>
      <c r="E31" s="77" t="str">
        <f>Klasse!Y40</f>
        <v/>
      </c>
      <c r="F31" s="64"/>
      <c r="G31" s="78"/>
      <c r="H31" s="79"/>
      <c r="I31" s="79"/>
      <c r="J31" s="80"/>
    </row>
    <row r="32" spans="2:10" x14ac:dyDescent="0.25">
      <c r="B32" s="44" t="s">
        <v>127</v>
      </c>
      <c r="C32" s="61" t="str">
        <f t="shared" si="0"/>
        <v/>
      </c>
      <c r="D32" s="76"/>
      <c r="E32" s="77" t="str">
        <f>Klasse!Z40</f>
        <v/>
      </c>
      <c r="F32" s="64"/>
      <c r="G32" s="78"/>
      <c r="H32" s="79"/>
      <c r="I32" s="79"/>
      <c r="J32" s="80"/>
    </row>
    <row r="33" spans="1:10" x14ac:dyDescent="0.25">
      <c r="B33" s="44" t="s">
        <v>122</v>
      </c>
      <c r="C33" s="61" t="str">
        <f t="shared" si="0"/>
        <v/>
      </c>
      <c r="D33" s="76"/>
      <c r="E33" s="77" t="str">
        <f>Klasse!AA40</f>
        <v/>
      </c>
      <c r="F33" s="64"/>
      <c r="G33" s="78"/>
      <c r="H33" s="79"/>
      <c r="I33" s="79"/>
      <c r="J33" s="80"/>
    </row>
    <row r="34" spans="1:10" x14ac:dyDescent="0.25">
      <c r="B34" s="44" t="s">
        <v>136</v>
      </c>
      <c r="C34" s="61" t="str">
        <f t="shared" si="0"/>
        <v/>
      </c>
      <c r="D34" s="76"/>
      <c r="E34" s="77" t="str">
        <f>Klasse!AB40</f>
        <v/>
      </c>
      <c r="F34" s="64"/>
      <c r="G34" s="78"/>
      <c r="H34" s="79"/>
      <c r="I34" s="79"/>
      <c r="J34" s="80"/>
    </row>
    <row r="35" spans="1:10" x14ac:dyDescent="0.25">
      <c r="B35" s="44" t="s">
        <v>137</v>
      </c>
      <c r="C35" s="61" t="str">
        <f t="shared" si="0"/>
        <v/>
      </c>
      <c r="D35" s="76"/>
      <c r="E35" s="77" t="str">
        <f>Klasse!AC40</f>
        <v/>
      </c>
      <c r="F35" s="64"/>
      <c r="G35" s="78"/>
      <c r="H35" s="79"/>
      <c r="I35" s="79"/>
      <c r="J35" s="80"/>
    </row>
    <row r="36" spans="1:10" ht="15.75" thickBot="1" x14ac:dyDescent="0.3">
      <c r="B36" s="44" t="s">
        <v>138</v>
      </c>
      <c r="C36" s="61" t="str">
        <f t="shared" si="0"/>
        <v/>
      </c>
      <c r="D36" s="76"/>
      <c r="E36" s="81" t="str">
        <f>Klasse!AD40</f>
        <v/>
      </c>
      <c r="F36" s="64"/>
      <c r="G36" s="78"/>
      <c r="H36" s="82"/>
      <c r="I36" s="82"/>
      <c r="J36" s="83"/>
    </row>
    <row r="37" spans="1:10" ht="6.75" customHeight="1" thickTop="1" x14ac:dyDescent="0.25">
      <c r="C37" s="45" t="str">
        <f>IF(SUM(E37:J37)=0,"",SUM(E37:J37))</f>
        <v/>
      </c>
      <c r="D37" s="54"/>
      <c r="F37" s="52"/>
      <c r="G37" s="57"/>
      <c r="H37" s="57"/>
      <c r="I37" s="57"/>
      <c r="J37" s="57"/>
    </row>
    <row r="38" spans="1:10" x14ac:dyDescent="0.25">
      <c r="A38" s="48" t="s">
        <v>41</v>
      </c>
      <c r="B38" s="312" t="s">
        <v>51</v>
      </c>
      <c r="C38" s="312"/>
      <c r="D38" s="56"/>
    </row>
    <row r="39" spans="1:10" x14ac:dyDescent="0.25">
      <c r="B39" s="296" t="s">
        <v>52</v>
      </c>
      <c r="C39" s="296"/>
      <c r="D39" s="58"/>
    </row>
    <row r="40" spans="1:10" x14ac:dyDescent="0.25">
      <c r="B40" s="297" t="s">
        <v>53</v>
      </c>
      <c r="C40" s="297"/>
    </row>
    <row r="41" spans="1:10" ht="22.5" customHeight="1" x14ac:dyDescent="0.25">
      <c r="B41" s="44" t="s">
        <v>54</v>
      </c>
    </row>
    <row r="42" spans="1:10" ht="160.5" customHeight="1" x14ac:dyDescent="0.25">
      <c r="B42" s="298"/>
      <c r="C42" s="299"/>
    </row>
  </sheetData>
  <mergeCells count="10">
    <mergeCell ref="B39:C39"/>
    <mergeCell ref="B40:C40"/>
    <mergeCell ref="B42:C42"/>
    <mergeCell ref="E1:J1"/>
    <mergeCell ref="A2:C2"/>
    <mergeCell ref="E2:J5"/>
    <mergeCell ref="A4:C4"/>
    <mergeCell ref="B6:C6"/>
    <mergeCell ref="B38:C38"/>
    <mergeCell ref="A3:C3"/>
  </mergeCells>
  <conditionalFormatting sqref="A3:C3">
    <cfRule type="cellIs" dxfId="6"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6"/>
  <sheetViews>
    <sheetView zoomScaleNormal="100" workbookViewId="0">
      <selection activeCell="V30" sqref="V30"/>
    </sheetView>
  </sheetViews>
  <sheetFormatPr baseColWidth="10" defaultRowHeight="15" x14ac:dyDescent="0.25"/>
  <cols>
    <col min="1" max="16" width="5.7109375" customWidth="1"/>
    <col min="17" max="17" width="3.42578125" customWidth="1"/>
    <col min="18" max="30" width="5.7109375" customWidth="1"/>
  </cols>
  <sheetData>
    <row r="1" spans="1:1" ht="20.25" x14ac:dyDescent="0.3">
      <c r="A1" s="1" t="s">
        <v>162</v>
      </c>
    </row>
    <row r="2" spans="1:1" ht="6.75" customHeight="1" x14ac:dyDescent="0.25"/>
    <row r="17" spans="6:17" ht="15.95" customHeight="1" x14ac:dyDescent="0.25"/>
    <row r="18" spans="6:17" ht="15.75" x14ac:dyDescent="0.25">
      <c r="F18" s="176"/>
      <c r="G18" s="179"/>
      <c r="H18" s="181" t="s">
        <v>163</v>
      </c>
      <c r="I18" s="275" t="s">
        <v>17</v>
      </c>
      <c r="J18" s="275"/>
      <c r="K18" s="176"/>
      <c r="L18" s="277" t="s">
        <v>18</v>
      </c>
      <c r="M18" s="277"/>
      <c r="N18" s="176"/>
      <c r="O18" s="272" t="s">
        <v>19</v>
      </c>
      <c r="P18" s="272"/>
      <c r="Q18" s="272"/>
    </row>
    <row r="19" spans="6:17" s="175" customFormat="1" ht="3" customHeight="1" x14ac:dyDescent="0.25">
      <c r="F19" s="177"/>
      <c r="G19" s="180"/>
      <c r="H19" s="182"/>
      <c r="I19" s="178"/>
      <c r="J19" s="178"/>
      <c r="K19" s="177"/>
      <c r="L19" s="178"/>
      <c r="M19" s="178"/>
      <c r="N19" s="177"/>
      <c r="O19" s="178"/>
      <c r="P19" s="178"/>
    </row>
    <row r="20" spans="6:17" ht="15.75" x14ac:dyDescent="0.25">
      <c r="F20" s="176"/>
      <c r="G20" s="179"/>
      <c r="H20" s="181" t="s">
        <v>164</v>
      </c>
      <c r="I20" s="274" t="s">
        <v>97</v>
      </c>
      <c r="J20" s="274"/>
      <c r="K20" s="176"/>
      <c r="L20" s="276" t="s">
        <v>21</v>
      </c>
      <c r="M20" s="276"/>
      <c r="N20" s="176"/>
      <c r="O20" s="273" t="s">
        <v>165</v>
      </c>
      <c r="P20" s="273"/>
      <c r="Q20" s="273"/>
    </row>
    <row r="36" ht="12.95" customHeight="1" x14ac:dyDescent="0.25"/>
  </sheetData>
  <sheetProtection sheet="1" objects="1" scenarios="1"/>
  <mergeCells count="6">
    <mergeCell ref="I18:J18"/>
    <mergeCell ref="L18:M18"/>
    <mergeCell ref="O18:Q18"/>
    <mergeCell ref="I20:J20"/>
    <mergeCell ref="L20:M20"/>
    <mergeCell ref="O20:Q20"/>
  </mergeCells>
  <pageMargins left="0.31496062992125984" right="0.31496062992125984" top="0.78740157480314965" bottom="0.39370078740157483" header="0.31496062992125984" footer="0.31496062992125984"/>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G9" sqref="G9"/>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8193" r:id="rId4">
          <objectPr defaultSize="0" r:id="rId5">
            <anchor moveWithCells="1">
              <from>
                <xdr:col>1</xdr:col>
                <xdr:colOff>0</xdr:colOff>
                <xdr:row>0</xdr:row>
                <xdr:rowOff>0</xdr:rowOff>
              </from>
              <to>
                <xdr:col>8</xdr:col>
                <xdr:colOff>781050</xdr:colOff>
                <xdr:row>52</xdr:row>
                <xdr:rowOff>38100</xdr:rowOff>
              </to>
            </anchor>
          </objectPr>
        </oleObject>
      </mc:Choice>
      <mc:Fallback>
        <oleObject progId="Dokument" shapeId="8193"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workbookViewId="0">
      <selection activeCell="D10" sqref="D10"/>
    </sheetView>
  </sheetViews>
  <sheetFormatPr baseColWidth="10" defaultRowHeight="12.75" x14ac:dyDescent="0.2"/>
  <cols>
    <col min="1" max="1" width="14.28515625" style="150" customWidth="1"/>
    <col min="2" max="28" width="6.28515625" style="150" customWidth="1"/>
    <col min="29" max="29" width="10.28515625" style="150" bestFit="1" customWidth="1"/>
    <col min="30" max="30" width="8.5703125" style="150" bestFit="1" customWidth="1"/>
    <col min="31" max="31" width="6.5703125" style="150" customWidth="1"/>
    <col min="32" max="32" width="5.7109375" style="150" bestFit="1" customWidth="1"/>
    <col min="33" max="33" width="6.28515625" style="150" customWidth="1"/>
    <col min="34" max="34" width="10.28515625" style="150" bestFit="1" customWidth="1"/>
    <col min="35" max="35" width="6.7109375" style="150" customWidth="1"/>
    <col min="36" max="36" width="7" style="150" bestFit="1" customWidth="1"/>
    <col min="37" max="16384" width="11.42578125" style="150"/>
  </cols>
  <sheetData>
    <row r="1" spans="1:28" ht="13.5" thickTop="1" x14ac:dyDescent="0.2">
      <c r="C1" s="153"/>
      <c r="D1" s="154"/>
      <c r="E1" s="154"/>
      <c r="F1" s="155"/>
    </row>
    <row r="2" spans="1:28" x14ac:dyDescent="0.2">
      <c r="C2" s="156"/>
      <c r="D2" s="157" t="s">
        <v>57</v>
      </c>
      <c r="E2" s="157"/>
      <c r="F2" s="158"/>
    </row>
    <row r="3" spans="1:28" x14ac:dyDescent="0.2">
      <c r="C3" s="156"/>
      <c r="D3" s="157"/>
      <c r="E3" s="157"/>
      <c r="F3" s="158"/>
    </row>
    <row r="4" spans="1:28" x14ac:dyDescent="0.2">
      <c r="C4" s="156"/>
      <c r="D4" s="157" t="s">
        <v>58</v>
      </c>
      <c r="E4" s="157" t="s">
        <v>11</v>
      </c>
      <c r="F4" s="158"/>
    </row>
    <row r="5" spans="1:28" x14ac:dyDescent="0.2">
      <c r="C5" s="156"/>
      <c r="D5" s="157">
        <v>0</v>
      </c>
      <c r="E5" s="157">
        <v>6</v>
      </c>
      <c r="F5" s="158"/>
    </row>
    <row r="6" spans="1:28" x14ac:dyDescent="0.2">
      <c r="C6" s="156"/>
      <c r="D6" s="157">
        <v>6</v>
      </c>
      <c r="E6" s="157">
        <v>5</v>
      </c>
      <c r="F6" s="158"/>
    </row>
    <row r="7" spans="1:28" x14ac:dyDescent="0.2">
      <c r="C7" s="156"/>
      <c r="D7" s="157">
        <v>11</v>
      </c>
      <c r="E7" s="157">
        <v>4</v>
      </c>
      <c r="F7" s="158"/>
    </row>
    <row r="8" spans="1:28" x14ac:dyDescent="0.2">
      <c r="C8" s="156"/>
      <c r="D8" s="157">
        <v>17</v>
      </c>
      <c r="E8" s="157">
        <v>3</v>
      </c>
      <c r="F8" s="158"/>
    </row>
    <row r="9" spans="1:28" x14ac:dyDescent="0.2">
      <c r="C9" s="156"/>
      <c r="D9" s="157">
        <v>21</v>
      </c>
      <c r="E9" s="157">
        <v>2</v>
      </c>
      <c r="F9" s="158"/>
    </row>
    <row r="10" spans="1:28" x14ac:dyDescent="0.2">
      <c r="C10" s="156"/>
      <c r="D10" s="157">
        <v>26</v>
      </c>
      <c r="E10" s="157">
        <v>1</v>
      </c>
      <c r="F10" s="158"/>
    </row>
    <row r="11" spans="1:28" ht="13.5" thickBot="1" x14ac:dyDescent="0.25">
      <c r="C11" s="159"/>
      <c r="D11" s="160"/>
      <c r="E11" s="160"/>
      <c r="F11" s="161"/>
    </row>
    <row r="12" spans="1:28" ht="13.5" thickTop="1" x14ac:dyDescent="0.2">
      <c r="C12" s="157"/>
      <c r="D12" s="157"/>
      <c r="E12" s="157"/>
      <c r="F12" s="157"/>
    </row>
    <row r="13" spans="1:28" x14ac:dyDescent="0.2">
      <c r="C13" s="157"/>
      <c r="D13" s="157"/>
      <c r="E13" s="157"/>
      <c r="F13" s="157"/>
    </row>
    <row r="14" spans="1:28" x14ac:dyDescent="0.2">
      <c r="A14" s="149" t="s">
        <v>64</v>
      </c>
      <c r="C14" s="157"/>
      <c r="D14" s="157"/>
      <c r="E14" s="157"/>
      <c r="F14" s="157"/>
    </row>
    <row r="15" spans="1:28" x14ac:dyDescent="0.2">
      <c r="B15" s="150" t="s">
        <v>73</v>
      </c>
      <c r="C15" s="150" t="s">
        <v>74</v>
      </c>
      <c r="D15" s="150" t="s">
        <v>75</v>
      </c>
      <c r="E15" s="150" t="s">
        <v>76</v>
      </c>
      <c r="F15" s="150" t="s">
        <v>77</v>
      </c>
      <c r="G15" s="150" t="s">
        <v>78</v>
      </c>
      <c r="H15" s="150" t="s">
        <v>79</v>
      </c>
      <c r="I15" s="150" t="s">
        <v>80</v>
      </c>
      <c r="J15" s="150" t="s">
        <v>81</v>
      </c>
      <c r="K15" s="150" t="s">
        <v>82</v>
      </c>
      <c r="L15" s="150" t="s">
        <v>83</v>
      </c>
      <c r="M15" s="150" t="s">
        <v>84</v>
      </c>
      <c r="N15" s="150" t="s">
        <v>85</v>
      </c>
      <c r="O15" s="150" t="s">
        <v>86</v>
      </c>
      <c r="P15" s="150" t="s">
        <v>87</v>
      </c>
      <c r="Q15" s="150" t="s">
        <v>88</v>
      </c>
      <c r="R15" s="150" t="s">
        <v>89</v>
      </c>
      <c r="S15" s="150" t="s">
        <v>90</v>
      </c>
      <c r="T15" s="150" t="s">
        <v>91</v>
      </c>
      <c r="U15" s="150" t="s">
        <v>92</v>
      </c>
      <c r="V15" s="150" t="s">
        <v>93</v>
      </c>
      <c r="W15" s="150" t="s">
        <v>94</v>
      </c>
      <c r="X15" s="150" t="s">
        <v>95</v>
      </c>
      <c r="Y15" s="150" t="s">
        <v>96</v>
      </c>
      <c r="Z15" s="150" t="s">
        <v>139</v>
      </c>
      <c r="AA15" s="150" t="s">
        <v>140</v>
      </c>
      <c r="AB15" s="150" t="s">
        <v>141</v>
      </c>
    </row>
    <row r="16" spans="1:28" x14ac:dyDescent="0.2">
      <c r="B16" s="246" t="s">
        <v>97</v>
      </c>
      <c r="C16" s="246"/>
      <c r="D16" s="246"/>
      <c r="E16" s="246"/>
      <c r="F16" s="246"/>
      <c r="G16" s="246"/>
      <c r="H16" s="246"/>
      <c r="I16" s="246"/>
      <c r="J16" s="259" t="s">
        <v>21</v>
      </c>
      <c r="K16" s="259"/>
      <c r="L16" s="259"/>
      <c r="M16" s="259"/>
      <c r="N16" s="259"/>
      <c r="O16" s="259"/>
      <c r="P16" s="259"/>
      <c r="Q16" s="259"/>
      <c r="R16" s="259"/>
      <c r="S16" s="259"/>
      <c r="T16" s="259"/>
      <c r="U16" s="260" t="s">
        <v>98</v>
      </c>
      <c r="V16" s="260"/>
      <c r="W16" s="260"/>
      <c r="X16" s="260"/>
      <c r="Y16" s="260"/>
      <c r="Z16" s="260"/>
      <c r="AA16" s="260"/>
      <c r="AB16" s="260"/>
    </row>
    <row r="17" spans="1:31" s="163" customFormat="1" x14ac:dyDescent="0.2">
      <c r="A17" s="137" t="s">
        <v>1</v>
      </c>
      <c r="B17" s="314" t="s">
        <v>150</v>
      </c>
      <c r="C17" s="315"/>
      <c r="D17" s="315"/>
      <c r="E17" s="315"/>
      <c r="F17" s="315"/>
      <c r="G17" s="315"/>
      <c r="H17" s="315"/>
      <c r="I17" s="316"/>
      <c r="J17" s="314" t="s">
        <v>150</v>
      </c>
      <c r="K17" s="315"/>
      <c r="L17" s="315"/>
      <c r="M17" s="315"/>
      <c r="N17" s="315"/>
      <c r="O17" s="315"/>
      <c r="P17" s="315"/>
      <c r="Q17" s="315"/>
      <c r="R17" s="315"/>
      <c r="S17" s="315"/>
      <c r="T17" s="316"/>
      <c r="U17" s="314" t="s">
        <v>150</v>
      </c>
      <c r="V17" s="315"/>
      <c r="W17" s="315"/>
      <c r="X17" s="315"/>
      <c r="Y17" s="315"/>
      <c r="Z17" s="315"/>
      <c r="AA17" s="315"/>
      <c r="AB17" s="316"/>
      <c r="AC17" s="162"/>
      <c r="AD17" s="162"/>
      <c r="AE17" s="162"/>
    </row>
    <row r="18" spans="1:31" s="163" customFormat="1" ht="59.25" customHeight="1" x14ac:dyDescent="0.2">
      <c r="A18" s="138" t="str">
        <f>Meldedaten!E7</f>
        <v/>
      </c>
      <c r="B18" s="167" t="s">
        <v>145</v>
      </c>
      <c r="C18" s="167" t="s">
        <v>148</v>
      </c>
      <c r="D18" s="168" t="s">
        <v>182</v>
      </c>
      <c r="E18" s="168" t="s">
        <v>183</v>
      </c>
      <c r="F18" s="167" t="s">
        <v>23</v>
      </c>
      <c r="G18" s="167" t="s">
        <v>146</v>
      </c>
      <c r="H18" s="167" t="s">
        <v>149</v>
      </c>
      <c r="I18" s="167" t="s">
        <v>147</v>
      </c>
      <c r="J18" s="167" t="s">
        <v>178</v>
      </c>
      <c r="K18" s="168" t="s">
        <v>179</v>
      </c>
      <c r="L18" s="169" t="s">
        <v>180</v>
      </c>
      <c r="M18" s="170" t="s">
        <v>181</v>
      </c>
      <c r="N18" s="167" t="s">
        <v>151</v>
      </c>
      <c r="O18" s="168" t="s">
        <v>152</v>
      </c>
      <c r="P18" s="169" t="s">
        <v>153</v>
      </c>
      <c r="Q18" s="169" t="s">
        <v>154</v>
      </c>
      <c r="R18" s="169" t="s">
        <v>155</v>
      </c>
      <c r="S18" s="170" t="s">
        <v>156</v>
      </c>
      <c r="T18" s="167" t="s">
        <v>157</v>
      </c>
      <c r="U18" s="174" t="s">
        <v>161</v>
      </c>
      <c r="V18" s="174" t="s">
        <v>161</v>
      </c>
      <c r="W18" s="174" t="s">
        <v>161</v>
      </c>
      <c r="X18" s="174" t="s">
        <v>161</v>
      </c>
      <c r="Y18" s="167" t="s">
        <v>23</v>
      </c>
      <c r="Z18" s="173" t="s">
        <v>158</v>
      </c>
      <c r="AA18" s="171" t="s">
        <v>159</v>
      </c>
      <c r="AB18" s="172" t="s">
        <v>160</v>
      </c>
      <c r="AC18" s="162"/>
      <c r="AD18" s="162"/>
      <c r="AE18" s="162"/>
    </row>
    <row r="19" spans="1:31" s="163" customFormat="1" ht="15" customHeight="1" x14ac:dyDescent="0.2">
      <c r="A19" s="137"/>
      <c r="B19" s="32">
        <v>1</v>
      </c>
      <c r="C19" s="32">
        <v>2</v>
      </c>
      <c r="D19" s="40">
        <v>3</v>
      </c>
      <c r="E19" s="42">
        <v>3</v>
      </c>
      <c r="F19" s="32">
        <v>4</v>
      </c>
      <c r="G19" s="32">
        <v>5</v>
      </c>
      <c r="H19" s="32">
        <v>6</v>
      </c>
      <c r="I19" s="32">
        <v>7</v>
      </c>
      <c r="J19" s="32">
        <v>8</v>
      </c>
      <c r="K19" s="40">
        <v>9</v>
      </c>
      <c r="L19" s="41">
        <v>9</v>
      </c>
      <c r="M19" s="42">
        <v>9</v>
      </c>
      <c r="N19" s="32">
        <v>10</v>
      </c>
      <c r="O19" s="40">
        <v>11</v>
      </c>
      <c r="P19" s="41">
        <v>11</v>
      </c>
      <c r="Q19" s="41">
        <v>11</v>
      </c>
      <c r="R19" s="41">
        <v>11</v>
      </c>
      <c r="S19" s="42">
        <v>11</v>
      </c>
      <c r="T19" s="32">
        <v>12</v>
      </c>
      <c r="U19" s="40">
        <v>13</v>
      </c>
      <c r="V19" s="41">
        <v>13</v>
      </c>
      <c r="W19" s="41">
        <v>13</v>
      </c>
      <c r="X19" s="42">
        <v>13</v>
      </c>
      <c r="Y19" s="32">
        <v>14</v>
      </c>
      <c r="Z19" s="40">
        <v>15</v>
      </c>
      <c r="AA19" s="42">
        <v>15</v>
      </c>
      <c r="AB19" s="32">
        <v>16</v>
      </c>
      <c r="AC19" s="162"/>
      <c r="AD19" s="162"/>
      <c r="AE19" s="162"/>
    </row>
    <row r="20" spans="1:31" s="163" customFormat="1" ht="15" customHeight="1" x14ac:dyDescent="0.2">
      <c r="A20" s="139" t="s">
        <v>14</v>
      </c>
      <c r="B20" s="140">
        <v>1</v>
      </c>
      <c r="C20" s="140">
        <v>1</v>
      </c>
      <c r="D20" s="140">
        <v>1</v>
      </c>
      <c r="E20" s="140">
        <v>1</v>
      </c>
      <c r="F20" s="140">
        <v>1</v>
      </c>
      <c r="G20" s="140">
        <v>1</v>
      </c>
      <c r="H20" s="140">
        <v>1</v>
      </c>
      <c r="I20" s="140">
        <v>1</v>
      </c>
      <c r="J20" s="140">
        <v>1</v>
      </c>
      <c r="K20" s="140">
        <v>1</v>
      </c>
      <c r="L20" s="140">
        <v>1</v>
      </c>
      <c r="M20" s="140">
        <v>1</v>
      </c>
      <c r="N20" s="140">
        <v>1</v>
      </c>
      <c r="O20" s="140">
        <v>1</v>
      </c>
      <c r="P20" s="140">
        <v>1</v>
      </c>
      <c r="Q20" s="140">
        <v>1</v>
      </c>
      <c r="R20" s="140">
        <v>1</v>
      </c>
      <c r="S20" s="140">
        <v>1</v>
      </c>
      <c r="T20" s="140">
        <v>1</v>
      </c>
      <c r="U20" s="140">
        <v>1</v>
      </c>
      <c r="V20" s="140">
        <v>1</v>
      </c>
      <c r="W20" s="140">
        <v>1</v>
      </c>
      <c r="X20" s="140">
        <v>1</v>
      </c>
      <c r="Y20" s="140">
        <v>1</v>
      </c>
      <c r="Z20" s="140">
        <v>1</v>
      </c>
      <c r="AA20" s="140">
        <v>1</v>
      </c>
      <c r="AB20" s="140">
        <v>1</v>
      </c>
      <c r="AC20" s="141"/>
      <c r="AD20" s="141"/>
      <c r="AE20" s="141"/>
    </row>
    <row r="21" spans="1:31" s="163" customFormat="1" x14ac:dyDescent="0.2">
      <c r="A21" s="142" t="s">
        <v>9</v>
      </c>
      <c r="B21" s="143" t="str">
        <f>Meldedaten!E27</f>
        <v/>
      </c>
      <c r="C21" s="143" t="str">
        <f>Meldedaten!E28</f>
        <v/>
      </c>
      <c r="D21" s="143" t="str">
        <f>Meldedaten!E29</f>
        <v/>
      </c>
      <c r="E21" s="143" t="str">
        <f>Meldedaten!E30</f>
        <v/>
      </c>
      <c r="F21" s="143" t="str">
        <f>Meldedaten!E31</f>
        <v/>
      </c>
      <c r="G21" s="143" t="str">
        <f>Meldedaten!E32</f>
        <v/>
      </c>
      <c r="H21" s="143" t="str">
        <f>Meldedaten!E33</f>
        <v/>
      </c>
      <c r="I21" s="143" t="str">
        <f>Meldedaten!E34</f>
        <v/>
      </c>
      <c r="J21" s="143" t="str">
        <f>Meldedaten!E35</f>
        <v/>
      </c>
      <c r="K21" s="143" t="str">
        <f>Meldedaten!E36</f>
        <v/>
      </c>
      <c r="L21" s="143" t="str">
        <f>Meldedaten!E37</f>
        <v/>
      </c>
      <c r="M21" s="143" t="str">
        <f>Meldedaten!E38</f>
        <v/>
      </c>
      <c r="N21" s="143" t="str">
        <f>Meldedaten!E39</f>
        <v/>
      </c>
      <c r="O21" s="143" t="str">
        <f>Meldedaten!E40</f>
        <v/>
      </c>
      <c r="P21" s="143" t="str">
        <f>Meldedaten!E41</f>
        <v/>
      </c>
      <c r="Q21" s="143" t="str">
        <f>Meldedaten!E42</f>
        <v/>
      </c>
      <c r="R21" s="143" t="str">
        <f>Meldedaten!E43</f>
        <v/>
      </c>
      <c r="S21" s="143" t="str">
        <f>Meldedaten!E44</f>
        <v/>
      </c>
      <c r="T21" s="143" t="str">
        <f>Meldedaten!E45</f>
        <v/>
      </c>
      <c r="U21" s="143" t="str">
        <f>Meldedaten!E46</f>
        <v/>
      </c>
      <c r="V21" s="143" t="str">
        <f>Meldedaten!E47</f>
        <v/>
      </c>
      <c r="W21" s="143" t="str">
        <f>Meldedaten!E48</f>
        <v/>
      </c>
      <c r="X21" s="143" t="str">
        <f>Meldedaten!E49</f>
        <v/>
      </c>
      <c r="Y21" s="143" t="str">
        <f>Meldedaten!E50</f>
        <v/>
      </c>
      <c r="Z21" s="143" t="str">
        <f>Meldedaten!E51</f>
        <v/>
      </c>
      <c r="AA21" s="143" t="str">
        <f>Meldedaten!E52</f>
        <v/>
      </c>
      <c r="AB21" s="143" t="str">
        <f>Meldedaten!E53</f>
        <v/>
      </c>
      <c r="AC21" s="141"/>
      <c r="AD21" s="141"/>
      <c r="AE21" s="141"/>
    </row>
    <row r="22" spans="1:31" s="163" customFormat="1" x14ac:dyDescent="0.2">
      <c r="A22" s="144" t="s">
        <v>15</v>
      </c>
      <c r="B22" s="145" t="e">
        <f>B21/(B20*$A$18)</f>
        <v>#VALUE!</v>
      </c>
      <c r="C22" s="145" t="e">
        <f t="shared" ref="C22:AB22" si="0">C21/(C20*$A$18)</f>
        <v>#VALUE!</v>
      </c>
      <c r="D22" s="145" t="e">
        <f t="shared" si="0"/>
        <v>#VALUE!</v>
      </c>
      <c r="E22" s="145" t="e">
        <f t="shared" si="0"/>
        <v>#VALUE!</v>
      </c>
      <c r="F22" s="145" t="e">
        <f t="shared" si="0"/>
        <v>#VALUE!</v>
      </c>
      <c r="G22" s="145" t="e">
        <f t="shared" si="0"/>
        <v>#VALUE!</v>
      </c>
      <c r="H22" s="145" t="e">
        <f t="shared" si="0"/>
        <v>#VALUE!</v>
      </c>
      <c r="I22" s="145" t="e">
        <f t="shared" si="0"/>
        <v>#VALUE!</v>
      </c>
      <c r="J22" s="145" t="e">
        <f t="shared" si="0"/>
        <v>#VALUE!</v>
      </c>
      <c r="K22" s="145" t="e">
        <f t="shared" si="0"/>
        <v>#VALUE!</v>
      </c>
      <c r="L22" s="145" t="e">
        <f t="shared" si="0"/>
        <v>#VALUE!</v>
      </c>
      <c r="M22" s="145" t="e">
        <f t="shared" si="0"/>
        <v>#VALUE!</v>
      </c>
      <c r="N22" s="145" t="e">
        <f t="shared" si="0"/>
        <v>#VALUE!</v>
      </c>
      <c r="O22" s="145" t="e">
        <f t="shared" si="0"/>
        <v>#VALUE!</v>
      </c>
      <c r="P22" s="145" t="e">
        <f t="shared" si="0"/>
        <v>#VALUE!</v>
      </c>
      <c r="Q22" s="145" t="e">
        <f t="shared" si="0"/>
        <v>#VALUE!</v>
      </c>
      <c r="R22" s="145" t="e">
        <f t="shared" si="0"/>
        <v>#VALUE!</v>
      </c>
      <c r="S22" s="145" t="e">
        <f t="shared" si="0"/>
        <v>#VALUE!</v>
      </c>
      <c r="T22" s="145" t="e">
        <f t="shared" si="0"/>
        <v>#VALUE!</v>
      </c>
      <c r="U22" s="145" t="e">
        <f t="shared" si="0"/>
        <v>#VALUE!</v>
      </c>
      <c r="V22" s="145" t="e">
        <f t="shared" si="0"/>
        <v>#VALUE!</v>
      </c>
      <c r="W22" s="145" t="e">
        <f t="shared" si="0"/>
        <v>#VALUE!</v>
      </c>
      <c r="X22" s="145" t="e">
        <f t="shared" si="0"/>
        <v>#VALUE!</v>
      </c>
      <c r="Y22" s="145" t="e">
        <f t="shared" si="0"/>
        <v>#VALUE!</v>
      </c>
      <c r="Z22" s="145" t="e">
        <f t="shared" si="0"/>
        <v>#VALUE!</v>
      </c>
      <c r="AA22" s="145" t="e">
        <f t="shared" si="0"/>
        <v>#VALUE!</v>
      </c>
      <c r="AB22" s="145" t="e">
        <f t="shared" si="0"/>
        <v>#VALUE!</v>
      </c>
      <c r="AC22" s="146"/>
      <c r="AD22" s="146"/>
      <c r="AE22" s="146"/>
    </row>
    <row r="23" spans="1:31" x14ac:dyDescent="0.2">
      <c r="A23" s="147" t="s">
        <v>2</v>
      </c>
      <c r="B23" s="84" t="s">
        <v>3</v>
      </c>
      <c r="C23" s="84" t="s">
        <v>4</v>
      </c>
      <c r="D23" s="85" t="s">
        <v>4</v>
      </c>
      <c r="E23" s="86" t="s">
        <v>4</v>
      </c>
      <c r="F23" s="84" t="s">
        <v>5</v>
      </c>
      <c r="G23" s="84" t="s">
        <v>3</v>
      </c>
      <c r="H23" s="84" t="s">
        <v>4</v>
      </c>
      <c r="I23" s="84" t="s">
        <v>3</v>
      </c>
      <c r="J23" s="84" t="s">
        <v>4</v>
      </c>
      <c r="K23" s="85" t="s">
        <v>4</v>
      </c>
      <c r="L23" s="87" t="s">
        <v>4</v>
      </c>
      <c r="M23" s="86" t="s">
        <v>4</v>
      </c>
      <c r="N23" s="84" t="s">
        <v>4</v>
      </c>
      <c r="O23" s="85" t="s">
        <v>4</v>
      </c>
      <c r="P23" s="87" t="s">
        <v>4</v>
      </c>
      <c r="Q23" s="87" t="s">
        <v>4</v>
      </c>
      <c r="R23" s="87" t="s">
        <v>4</v>
      </c>
      <c r="S23" s="86" t="s">
        <v>4</v>
      </c>
      <c r="T23" s="84" t="s">
        <v>5</v>
      </c>
      <c r="U23" s="85" t="s">
        <v>4</v>
      </c>
      <c r="V23" s="87" t="s">
        <v>4</v>
      </c>
      <c r="W23" s="87" t="s">
        <v>3</v>
      </c>
      <c r="X23" s="86" t="s">
        <v>3</v>
      </c>
      <c r="Y23" s="84" t="s">
        <v>5</v>
      </c>
      <c r="Z23" s="85" t="s">
        <v>4</v>
      </c>
      <c r="AA23" s="86" t="s">
        <v>4</v>
      </c>
      <c r="AB23" s="84" t="s">
        <v>5</v>
      </c>
    </row>
    <row r="24" spans="1:31" x14ac:dyDescent="0.2">
      <c r="A24" s="148"/>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row>
    <row r="25" spans="1:31" x14ac:dyDescent="0.2">
      <c r="A25" s="149" t="s">
        <v>16</v>
      </c>
    </row>
    <row r="26" spans="1:31" x14ac:dyDescent="0.2">
      <c r="A26" s="149"/>
    </row>
    <row r="27" spans="1:31" x14ac:dyDescent="0.2">
      <c r="B27" s="150" t="s">
        <v>73</v>
      </c>
      <c r="C27" s="150" t="s">
        <v>78</v>
      </c>
      <c r="D27" s="150" t="s">
        <v>80</v>
      </c>
      <c r="E27" s="150" t="s">
        <v>94</v>
      </c>
      <c r="F27" s="150" t="s">
        <v>95</v>
      </c>
      <c r="G27" s="150" t="s">
        <v>74</v>
      </c>
      <c r="H27" s="150" t="s">
        <v>75</v>
      </c>
      <c r="I27" s="150" t="s">
        <v>76</v>
      </c>
      <c r="J27" s="150" t="s">
        <v>79</v>
      </c>
      <c r="K27" s="150" t="s">
        <v>81</v>
      </c>
      <c r="L27" s="150" t="s">
        <v>82</v>
      </c>
      <c r="M27" s="150" t="s">
        <v>83</v>
      </c>
      <c r="N27" s="150" t="s">
        <v>84</v>
      </c>
      <c r="O27" s="150" t="s">
        <v>85</v>
      </c>
      <c r="P27" s="150" t="s">
        <v>86</v>
      </c>
      <c r="Q27" s="150" t="s">
        <v>87</v>
      </c>
      <c r="R27" s="150" t="s">
        <v>88</v>
      </c>
      <c r="S27" s="150" t="s">
        <v>89</v>
      </c>
      <c r="T27" s="150" t="s">
        <v>90</v>
      </c>
      <c r="U27" s="150" t="s">
        <v>92</v>
      </c>
      <c r="V27" s="150" t="s">
        <v>93</v>
      </c>
      <c r="W27" s="150" t="s">
        <v>139</v>
      </c>
      <c r="X27" s="150" t="s">
        <v>140</v>
      </c>
      <c r="Y27" s="150" t="s">
        <v>77</v>
      </c>
      <c r="Z27" s="150" t="s">
        <v>91</v>
      </c>
      <c r="AA27" s="150" t="s">
        <v>96</v>
      </c>
      <c r="AB27" s="150" t="s">
        <v>141</v>
      </c>
    </row>
    <row r="28" spans="1:31" x14ac:dyDescent="0.2">
      <c r="A28" s="137" t="s">
        <v>1</v>
      </c>
      <c r="B28" s="32">
        <f>HLOOKUP(B$27,$B$15:$AB$23,5,0)</f>
        <v>1</v>
      </c>
      <c r="C28" s="32">
        <f t="shared" ref="C28:AB28" si="1">HLOOKUP(C$27,$B$15:$AB$23,5,0)</f>
        <v>5</v>
      </c>
      <c r="D28" s="32">
        <f t="shared" si="1"/>
        <v>7</v>
      </c>
      <c r="E28" s="32">
        <f t="shared" si="1"/>
        <v>13</v>
      </c>
      <c r="F28" s="32">
        <f t="shared" si="1"/>
        <v>13</v>
      </c>
      <c r="G28" s="32">
        <f t="shared" si="1"/>
        <v>2</v>
      </c>
      <c r="H28" s="32">
        <f t="shared" si="1"/>
        <v>3</v>
      </c>
      <c r="I28" s="32">
        <f t="shared" si="1"/>
        <v>3</v>
      </c>
      <c r="J28" s="32">
        <f t="shared" si="1"/>
        <v>6</v>
      </c>
      <c r="K28" s="32">
        <f t="shared" si="1"/>
        <v>8</v>
      </c>
      <c r="L28" s="32">
        <f t="shared" si="1"/>
        <v>9</v>
      </c>
      <c r="M28" s="32">
        <f t="shared" si="1"/>
        <v>9</v>
      </c>
      <c r="N28" s="32">
        <f t="shared" si="1"/>
        <v>9</v>
      </c>
      <c r="O28" s="32">
        <f t="shared" si="1"/>
        <v>10</v>
      </c>
      <c r="P28" s="32">
        <f t="shared" si="1"/>
        <v>11</v>
      </c>
      <c r="Q28" s="32">
        <f t="shared" si="1"/>
        <v>11</v>
      </c>
      <c r="R28" s="32">
        <f t="shared" si="1"/>
        <v>11</v>
      </c>
      <c r="S28" s="32">
        <f t="shared" si="1"/>
        <v>11</v>
      </c>
      <c r="T28" s="32">
        <f t="shared" si="1"/>
        <v>11</v>
      </c>
      <c r="U28" s="32">
        <f t="shared" si="1"/>
        <v>13</v>
      </c>
      <c r="V28" s="32">
        <f t="shared" si="1"/>
        <v>13</v>
      </c>
      <c r="W28" s="32">
        <f t="shared" si="1"/>
        <v>15</v>
      </c>
      <c r="X28" s="32">
        <f t="shared" si="1"/>
        <v>15</v>
      </c>
      <c r="Y28" s="32">
        <f t="shared" si="1"/>
        <v>4</v>
      </c>
      <c r="Z28" s="32">
        <f t="shared" si="1"/>
        <v>12</v>
      </c>
      <c r="AA28" s="32">
        <f t="shared" si="1"/>
        <v>14</v>
      </c>
      <c r="AB28" s="32">
        <f t="shared" si="1"/>
        <v>16</v>
      </c>
    </row>
    <row r="29" spans="1:31" ht="17.25" customHeight="1" x14ac:dyDescent="0.2">
      <c r="A29" s="139" t="s">
        <v>14</v>
      </c>
      <c r="B29" s="32">
        <f t="shared" ref="B29:AB29" si="2">HLOOKUP(B$27,$B$15:$AB$23,6,0)</f>
        <v>1</v>
      </c>
      <c r="C29" s="32">
        <f t="shared" si="2"/>
        <v>1</v>
      </c>
      <c r="D29" s="32">
        <f t="shared" si="2"/>
        <v>1</v>
      </c>
      <c r="E29" s="32">
        <f t="shared" si="2"/>
        <v>1</v>
      </c>
      <c r="F29" s="32">
        <f t="shared" si="2"/>
        <v>1</v>
      </c>
      <c r="G29" s="32">
        <f t="shared" si="2"/>
        <v>1</v>
      </c>
      <c r="H29" s="32">
        <f t="shared" si="2"/>
        <v>1</v>
      </c>
      <c r="I29" s="32">
        <f t="shared" si="2"/>
        <v>1</v>
      </c>
      <c r="J29" s="32">
        <f t="shared" si="2"/>
        <v>1</v>
      </c>
      <c r="K29" s="32">
        <f t="shared" si="2"/>
        <v>1</v>
      </c>
      <c r="L29" s="32">
        <f t="shared" si="2"/>
        <v>1</v>
      </c>
      <c r="M29" s="32">
        <f t="shared" si="2"/>
        <v>1</v>
      </c>
      <c r="N29" s="32">
        <f t="shared" si="2"/>
        <v>1</v>
      </c>
      <c r="O29" s="32">
        <f t="shared" si="2"/>
        <v>1</v>
      </c>
      <c r="P29" s="32">
        <f t="shared" si="2"/>
        <v>1</v>
      </c>
      <c r="Q29" s="32">
        <f t="shared" si="2"/>
        <v>1</v>
      </c>
      <c r="R29" s="32">
        <f t="shared" si="2"/>
        <v>1</v>
      </c>
      <c r="S29" s="32">
        <f t="shared" si="2"/>
        <v>1</v>
      </c>
      <c r="T29" s="32">
        <f t="shared" si="2"/>
        <v>1</v>
      </c>
      <c r="U29" s="32">
        <f t="shared" si="2"/>
        <v>1</v>
      </c>
      <c r="V29" s="32">
        <f t="shared" si="2"/>
        <v>1</v>
      </c>
      <c r="W29" s="32">
        <f t="shared" si="2"/>
        <v>1</v>
      </c>
      <c r="X29" s="32">
        <f t="shared" si="2"/>
        <v>1</v>
      </c>
      <c r="Y29" s="32">
        <f t="shared" si="2"/>
        <v>1</v>
      </c>
      <c r="Z29" s="32">
        <f t="shared" si="2"/>
        <v>1</v>
      </c>
      <c r="AA29" s="32">
        <f t="shared" si="2"/>
        <v>1</v>
      </c>
      <c r="AB29" s="32">
        <f t="shared" si="2"/>
        <v>1</v>
      </c>
    </row>
    <row r="30" spans="1:31" x14ac:dyDescent="0.2">
      <c r="A30" s="142" t="s">
        <v>9</v>
      </c>
      <c r="B30" s="32" t="str">
        <f t="shared" ref="B30:AB30" si="3">HLOOKUP(B$27,$B$15:$AB$23,7,0)</f>
        <v/>
      </c>
      <c r="C30" s="32" t="str">
        <f t="shared" si="3"/>
        <v/>
      </c>
      <c r="D30" s="32" t="str">
        <f t="shared" si="3"/>
        <v/>
      </c>
      <c r="E30" s="32" t="str">
        <f t="shared" si="3"/>
        <v/>
      </c>
      <c r="F30" s="32" t="str">
        <f t="shared" si="3"/>
        <v/>
      </c>
      <c r="G30" s="32" t="str">
        <f t="shared" si="3"/>
        <v/>
      </c>
      <c r="H30" s="32" t="str">
        <f t="shared" si="3"/>
        <v/>
      </c>
      <c r="I30" s="32" t="str">
        <f t="shared" si="3"/>
        <v/>
      </c>
      <c r="J30" s="32" t="str">
        <f t="shared" si="3"/>
        <v/>
      </c>
      <c r="K30" s="32" t="str">
        <f t="shared" si="3"/>
        <v/>
      </c>
      <c r="L30" s="32" t="str">
        <f t="shared" si="3"/>
        <v/>
      </c>
      <c r="M30" s="32" t="str">
        <f t="shared" si="3"/>
        <v/>
      </c>
      <c r="N30" s="32" t="str">
        <f t="shared" si="3"/>
        <v/>
      </c>
      <c r="O30" s="32" t="str">
        <f t="shared" si="3"/>
        <v/>
      </c>
      <c r="P30" s="32" t="str">
        <f t="shared" si="3"/>
        <v/>
      </c>
      <c r="Q30" s="32" t="str">
        <f t="shared" si="3"/>
        <v/>
      </c>
      <c r="R30" s="32" t="str">
        <f t="shared" si="3"/>
        <v/>
      </c>
      <c r="S30" s="32" t="str">
        <f t="shared" si="3"/>
        <v/>
      </c>
      <c r="T30" s="32" t="str">
        <f t="shared" si="3"/>
        <v/>
      </c>
      <c r="U30" s="32" t="str">
        <f t="shared" si="3"/>
        <v/>
      </c>
      <c r="V30" s="32" t="str">
        <f t="shared" si="3"/>
        <v/>
      </c>
      <c r="W30" s="32" t="str">
        <f t="shared" si="3"/>
        <v/>
      </c>
      <c r="X30" s="32" t="str">
        <f t="shared" si="3"/>
        <v/>
      </c>
      <c r="Y30" s="32" t="str">
        <f t="shared" si="3"/>
        <v/>
      </c>
      <c r="Z30" s="32" t="str">
        <f t="shared" si="3"/>
        <v/>
      </c>
      <c r="AA30" s="32" t="str">
        <f t="shared" si="3"/>
        <v/>
      </c>
      <c r="AB30" s="32" t="str">
        <f t="shared" si="3"/>
        <v/>
      </c>
    </row>
    <row r="31" spans="1:31" x14ac:dyDescent="0.2">
      <c r="A31" s="144" t="s">
        <v>15</v>
      </c>
      <c r="B31" s="133" t="e">
        <f t="shared" ref="B31:AB31" si="4">HLOOKUP(B$27,$B$15:$AB$23,8,0)</f>
        <v>#VALUE!</v>
      </c>
      <c r="C31" s="133" t="e">
        <f t="shared" si="4"/>
        <v>#VALUE!</v>
      </c>
      <c r="D31" s="133" t="e">
        <f t="shared" si="4"/>
        <v>#VALUE!</v>
      </c>
      <c r="E31" s="133" t="e">
        <f t="shared" si="4"/>
        <v>#VALUE!</v>
      </c>
      <c r="F31" s="133" t="e">
        <f t="shared" si="4"/>
        <v>#VALUE!</v>
      </c>
      <c r="G31" s="133" t="e">
        <f t="shared" si="4"/>
        <v>#VALUE!</v>
      </c>
      <c r="H31" s="133" t="e">
        <f t="shared" si="4"/>
        <v>#VALUE!</v>
      </c>
      <c r="I31" s="133" t="e">
        <f t="shared" si="4"/>
        <v>#VALUE!</v>
      </c>
      <c r="J31" s="133" t="e">
        <f t="shared" si="4"/>
        <v>#VALUE!</v>
      </c>
      <c r="K31" s="133" t="e">
        <f t="shared" si="4"/>
        <v>#VALUE!</v>
      </c>
      <c r="L31" s="133" t="e">
        <f t="shared" si="4"/>
        <v>#VALUE!</v>
      </c>
      <c r="M31" s="133" t="e">
        <f t="shared" si="4"/>
        <v>#VALUE!</v>
      </c>
      <c r="N31" s="133" t="e">
        <f t="shared" si="4"/>
        <v>#VALUE!</v>
      </c>
      <c r="O31" s="133" t="e">
        <f t="shared" si="4"/>
        <v>#VALUE!</v>
      </c>
      <c r="P31" s="133" t="e">
        <f t="shared" si="4"/>
        <v>#VALUE!</v>
      </c>
      <c r="Q31" s="133" t="e">
        <f t="shared" si="4"/>
        <v>#VALUE!</v>
      </c>
      <c r="R31" s="133" t="e">
        <f t="shared" si="4"/>
        <v>#VALUE!</v>
      </c>
      <c r="S31" s="133" t="e">
        <f t="shared" si="4"/>
        <v>#VALUE!</v>
      </c>
      <c r="T31" s="133" t="e">
        <f t="shared" si="4"/>
        <v>#VALUE!</v>
      </c>
      <c r="U31" s="133" t="e">
        <f t="shared" si="4"/>
        <v>#VALUE!</v>
      </c>
      <c r="V31" s="133" t="e">
        <f t="shared" si="4"/>
        <v>#VALUE!</v>
      </c>
      <c r="W31" s="133" t="e">
        <f t="shared" si="4"/>
        <v>#VALUE!</v>
      </c>
      <c r="X31" s="133" t="e">
        <f t="shared" si="4"/>
        <v>#VALUE!</v>
      </c>
      <c r="Y31" s="133" t="e">
        <f t="shared" si="4"/>
        <v>#VALUE!</v>
      </c>
      <c r="Z31" s="133" t="e">
        <f t="shared" si="4"/>
        <v>#VALUE!</v>
      </c>
      <c r="AA31" s="133" t="e">
        <f t="shared" si="4"/>
        <v>#VALUE!</v>
      </c>
      <c r="AB31" s="133" t="e">
        <f t="shared" si="4"/>
        <v>#VALUE!</v>
      </c>
    </row>
    <row r="32" spans="1:31" x14ac:dyDescent="0.2">
      <c r="A32" s="147" t="s">
        <v>2</v>
      </c>
      <c r="B32" s="134" t="str">
        <f t="shared" ref="B32:AB32" si="5">HLOOKUP(B$27,$B$15:$AB$23,9,0)</f>
        <v>I</v>
      </c>
      <c r="C32" s="134" t="str">
        <f t="shared" si="5"/>
        <v>I</v>
      </c>
      <c r="D32" s="134" t="str">
        <f t="shared" si="5"/>
        <v>I</v>
      </c>
      <c r="E32" s="134" t="str">
        <f t="shared" si="5"/>
        <v>I</v>
      </c>
      <c r="F32" s="134" t="str">
        <f t="shared" si="5"/>
        <v>I</v>
      </c>
      <c r="G32" s="135" t="str">
        <f t="shared" si="5"/>
        <v>II</v>
      </c>
      <c r="H32" s="135" t="str">
        <f t="shared" si="5"/>
        <v>II</v>
      </c>
      <c r="I32" s="135" t="str">
        <f t="shared" si="5"/>
        <v>II</v>
      </c>
      <c r="J32" s="135" t="str">
        <f t="shared" si="5"/>
        <v>II</v>
      </c>
      <c r="K32" s="135" t="str">
        <f t="shared" si="5"/>
        <v>II</v>
      </c>
      <c r="L32" s="135" t="str">
        <f t="shared" si="5"/>
        <v>II</v>
      </c>
      <c r="M32" s="135" t="str">
        <f t="shared" si="5"/>
        <v>II</v>
      </c>
      <c r="N32" s="135" t="str">
        <f t="shared" si="5"/>
        <v>II</v>
      </c>
      <c r="O32" s="135" t="str">
        <f t="shared" si="5"/>
        <v>II</v>
      </c>
      <c r="P32" s="135" t="str">
        <f t="shared" si="5"/>
        <v>II</v>
      </c>
      <c r="Q32" s="135" t="str">
        <f t="shared" si="5"/>
        <v>II</v>
      </c>
      <c r="R32" s="135" t="str">
        <f t="shared" si="5"/>
        <v>II</v>
      </c>
      <c r="S32" s="135" t="str">
        <f t="shared" si="5"/>
        <v>II</v>
      </c>
      <c r="T32" s="135" t="str">
        <f t="shared" si="5"/>
        <v>II</v>
      </c>
      <c r="U32" s="135" t="str">
        <f t="shared" si="5"/>
        <v>II</v>
      </c>
      <c r="V32" s="135" t="str">
        <f t="shared" si="5"/>
        <v>II</v>
      </c>
      <c r="W32" s="135" t="str">
        <f t="shared" si="5"/>
        <v>II</v>
      </c>
      <c r="X32" s="135" t="str">
        <f t="shared" si="5"/>
        <v>II</v>
      </c>
      <c r="Y32" s="136" t="str">
        <f t="shared" si="5"/>
        <v>III</v>
      </c>
      <c r="Z32" s="136" t="str">
        <f t="shared" si="5"/>
        <v>III</v>
      </c>
      <c r="AA32" s="136" t="str">
        <f t="shared" si="5"/>
        <v>III</v>
      </c>
      <c r="AB32" s="136" t="str">
        <f t="shared" si="5"/>
        <v>III</v>
      </c>
    </row>
    <row r="34" spans="1:28" x14ac:dyDescent="0.2">
      <c r="F34" s="165" t="s">
        <v>142</v>
      </c>
      <c r="G34" s="165" t="s">
        <v>143</v>
      </c>
    </row>
    <row r="35" spans="1:28" x14ac:dyDescent="0.2">
      <c r="C35" s="150" t="s">
        <v>17</v>
      </c>
      <c r="D35" s="164" t="e">
        <f>G35/(F35*$A$18)</f>
        <v>#VALUE!</v>
      </c>
      <c r="F35" s="165">
        <f>SUM(B29:F29)</f>
        <v>5</v>
      </c>
      <c r="G35" s="165">
        <f>SUM(B30:F30)</f>
        <v>0</v>
      </c>
    </row>
    <row r="36" spans="1:28" x14ac:dyDescent="0.2">
      <c r="C36" s="150" t="s">
        <v>18</v>
      </c>
      <c r="D36" s="164" t="e">
        <f t="shared" ref="D36:D37" si="6">G36/(F36*$A$18)</f>
        <v>#VALUE!</v>
      </c>
      <c r="F36" s="165">
        <f>SUM(G29:X29)</f>
        <v>18</v>
      </c>
      <c r="G36" s="165">
        <f>SUM(G30:X30)</f>
        <v>0</v>
      </c>
    </row>
    <row r="37" spans="1:28" x14ac:dyDescent="0.2">
      <c r="C37" s="150" t="s">
        <v>19</v>
      </c>
      <c r="D37" s="164" t="e">
        <f t="shared" si="6"/>
        <v>#VALUE!</v>
      </c>
      <c r="F37" s="150">
        <f>SUM(Y29:AB29)</f>
        <v>4</v>
      </c>
      <c r="G37" s="150">
        <f>SUM(Y30:AB30)</f>
        <v>0</v>
      </c>
    </row>
    <row r="38" spans="1:28" x14ac:dyDescent="0.2">
      <c r="D38" s="164"/>
    </row>
    <row r="39" spans="1:28" x14ac:dyDescent="0.2">
      <c r="A39" s="149" t="s">
        <v>20</v>
      </c>
      <c r="F39" s="165" t="s">
        <v>144</v>
      </c>
      <c r="G39" s="165" t="s">
        <v>143</v>
      </c>
    </row>
    <row r="40" spans="1:28" x14ac:dyDescent="0.2">
      <c r="C40" s="166" t="s">
        <v>97</v>
      </c>
      <c r="D40" s="164" t="e">
        <f>G40/(F40*$A$18)</f>
        <v>#VALUE!</v>
      </c>
      <c r="F40" s="165">
        <f>SUM(B20:I20)</f>
        <v>8</v>
      </c>
      <c r="G40" s="165">
        <f>SUM(B21:I21)</f>
        <v>0</v>
      </c>
      <c r="Q40" s="151"/>
    </row>
    <row r="41" spans="1:28" x14ac:dyDescent="0.2">
      <c r="C41" s="166" t="s">
        <v>21</v>
      </c>
      <c r="D41" s="164" t="e">
        <f t="shared" ref="D41:D42" si="7">G41/(F41*$A$18)</f>
        <v>#VALUE!</v>
      </c>
      <c r="F41" s="150">
        <f>SUM(J20:T20)</f>
        <v>11</v>
      </c>
      <c r="G41" s="150">
        <f>SUM(J21:T21)</f>
        <v>0</v>
      </c>
      <c r="Q41" s="151"/>
    </row>
    <row r="42" spans="1:28" x14ac:dyDescent="0.2">
      <c r="C42" s="166" t="s">
        <v>98</v>
      </c>
      <c r="D42" s="164" t="e">
        <f t="shared" si="7"/>
        <v>#VALUE!</v>
      </c>
      <c r="F42" s="150">
        <f>SUM(U20:AB20)</f>
        <v>8</v>
      </c>
      <c r="G42" s="150">
        <f>SUM(U21:AB21)</f>
        <v>0</v>
      </c>
      <c r="Q42" s="152"/>
    </row>
    <row r="43" spans="1:28" x14ac:dyDescent="0.2">
      <c r="J43" s="164"/>
    </row>
    <row r="44" spans="1:28" x14ac:dyDescent="0.2">
      <c r="B44" s="314" t="s">
        <v>150</v>
      </c>
      <c r="C44" s="315"/>
      <c r="D44" s="315"/>
      <c r="E44" s="315"/>
      <c r="F44" s="315"/>
      <c r="G44" s="315"/>
      <c r="H44" s="315"/>
      <c r="I44" s="316"/>
      <c r="J44" s="314" t="s">
        <v>150</v>
      </c>
      <c r="K44" s="315"/>
      <c r="L44" s="315"/>
      <c r="M44" s="315"/>
      <c r="N44" s="315"/>
      <c r="O44" s="315"/>
      <c r="P44" s="315"/>
      <c r="Q44" s="315"/>
      <c r="R44" s="315"/>
      <c r="S44" s="315"/>
      <c r="T44" s="316"/>
      <c r="U44" s="314" t="s">
        <v>150</v>
      </c>
      <c r="V44" s="315"/>
      <c r="W44" s="315"/>
      <c r="X44" s="315"/>
      <c r="Y44" s="315"/>
      <c r="Z44" s="315"/>
      <c r="AA44" s="315"/>
      <c r="AB44" s="316"/>
    </row>
    <row r="45" spans="1:28" x14ac:dyDescent="0.2">
      <c r="B45" s="32">
        <v>1</v>
      </c>
      <c r="C45" s="32">
        <v>2</v>
      </c>
      <c r="D45" s="40">
        <v>3</v>
      </c>
      <c r="E45" s="42">
        <v>3</v>
      </c>
      <c r="F45" s="32">
        <v>4</v>
      </c>
      <c r="G45" s="32">
        <v>5</v>
      </c>
      <c r="H45" s="32">
        <v>6</v>
      </c>
      <c r="I45" s="32">
        <v>7</v>
      </c>
      <c r="J45" s="32">
        <v>8</v>
      </c>
      <c r="K45" s="40">
        <v>9</v>
      </c>
      <c r="L45" s="41">
        <v>9</v>
      </c>
      <c r="M45" s="42">
        <v>9</v>
      </c>
      <c r="N45" s="32">
        <v>10</v>
      </c>
      <c r="O45" s="40">
        <v>11</v>
      </c>
      <c r="P45" s="41">
        <v>11</v>
      </c>
      <c r="Q45" s="41">
        <v>11</v>
      </c>
      <c r="R45" s="41">
        <v>11</v>
      </c>
      <c r="S45" s="42">
        <v>11</v>
      </c>
      <c r="T45" s="32">
        <v>12</v>
      </c>
      <c r="U45" s="40">
        <v>13</v>
      </c>
      <c r="V45" s="41">
        <v>13</v>
      </c>
      <c r="W45" s="41">
        <v>13</v>
      </c>
      <c r="X45" s="42">
        <v>13</v>
      </c>
      <c r="Y45" s="32">
        <v>14</v>
      </c>
      <c r="Z45" s="40">
        <v>15</v>
      </c>
      <c r="AA45" s="42">
        <v>15</v>
      </c>
      <c r="AB45" s="32">
        <v>16</v>
      </c>
    </row>
  </sheetData>
  <mergeCells count="9">
    <mergeCell ref="B16:I16"/>
    <mergeCell ref="J16:T16"/>
    <mergeCell ref="U16:AB16"/>
    <mergeCell ref="B44:I44"/>
    <mergeCell ref="J44:T44"/>
    <mergeCell ref="U44:AB44"/>
    <mergeCell ref="B17:I17"/>
    <mergeCell ref="J17:T17"/>
    <mergeCell ref="U17:AB17"/>
  </mergeCells>
  <conditionalFormatting sqref="B23:AB24">
    <cfRule type="cellIs" dxfId="5" priority="4" operator="equal">
      <formula>"III"</formula>
    </cfRule>
    <cfRule type="cellIs" dxfId="4" priority="5" operator="equal">
      <formula>"II"</formula>
    </cfRule>
    <cfRule type="cellIs" dxfId="3" priority="6" operator="equal">
      <formula>"I"</formula>
    </cfRule>
  </conditionalFormatting>
  <pageMargins left="0.7" right="0.7" top="0.78740157499999996" bottom="0.78740157499999996" header="0.3" footer="0.3"/>
  <pageSetup paperSize="9" orientation="portrait" verticalDpi="0" r:id="rId1"/>
  <ignoredErrors>
    <ignoredError sqref="F40:F4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opLeftCell="A13" workbookViewId="0">
      <selection activeCell="D19" sqref="D19"/>
    </sheetView>
  </sheetViews>
  <sheetFormatPr baseColWidth="10" defaultRowHeight="12.75" x14ac:dyDescent="0.2"/>
  <cols>
    <col min="1" max="1" width="14.28515625" style="150" customWidth="1"/>
    <col min="2" max="28" width="6.28515625" style="150" customWidth="1"/>
    <col min="29" max="29" width="10.28515625" style="150" bestFit="1" customWidth="1"/>
    <col min="30" max="30" width="8.5703125" style="150" bestFit="1" customWidth="1"/>
    <col min="31" max="31" width="6.5703125" style="150" customWidth="1"/>
    <col min="32" max="32" width="5.7109375" style="150" bestFit="1" customWidth="1"/>
    <col min="33" max="33" width="6.28515625" style="150" customWidth="1"/>
    <col min="34" max="34" width="10.28515625" style="150" bestFit="1" customWidth="1"/>
    <col min="35" max="35" width="6.7109375" style="150" customWidth="1"/>
    <col min="36" max="36" width="7" style="150" bestFit="1" customWidth="1"/>
    <col min="37" max="16384" width="11.42578125" style="150"/>
  </cols>
  <sheetData>
    <row r="1" spans="1:28" ht="13.5" thickTop="1" x14ac:dyDescent="0.2">
      <c r="C1" s="153"/>
      <c r="D1" s="154"/>
      <c r="E1" s="154"/>
      <c r="F1" s="155"/>
    </row>
    <row r="2" spans="1:28" x14ac:dyDescent="0.2">
      <c r="C2" s="156"/>
      <c r="D2" s="157" t="s">
        <v>57</v>
      </c>
      <c r="E2" s="157"/>
      <c r="F2" s="158"/>
    </row>
    <row r="3" spans="1:28" x14ac:dyDescent="0.2">
      <c r="C3" s="156"/>
      <c r="D3" s="157"/>
      <c r="E3" s="157"/>
      <c r="F3" s="158"/>
    </row>
    <row r="4" spans="1:28" x14ac:dyDescent="0.2">
      <c r="C4" s="156"/>
      <c r="D4" s="157" t="s">
        <v>58</v>
      </c>
      <c r="E4" s="157" t="s">
        <v>11</v>
      </c>
      <c r="F4" s="158"/>
    </row>
    <row r="5" spans="1:28" x14ac:dyDescent="0.2">
      <c r="C5" s="156"/>
      <c r="D5" s="157">
        <v>0</v>
      </c>
      <c r="E5" s="157">
        <v>6</v>
      </c>
      <c r="F5" s="158"/>
    </row>
    <row r="6" spans="1:28" x14ac:dyDescent="0.2">
      <c r="C6" s="156"/>
      <c r="D6" s="157">
        <v>6</v>
      </c>
      <c r="E6" s="157">
        <v>5</v>
      </c>
      <c r="F6" s="158"/>
    </row>
    <row r="7" spans="1:28" x14ac:dyDescent="0.2">
      <c r="C7" s="156"/>
      <c r="D7" s="157">
        <v>11</v>
      </c>
      <c r="E7" s="157">
        <v>4</v>
      </c>
      <c r="F7" s="158"/>
    </row>
    <row r="8" spans="1:28" x14ac:dyDescent="0.2">
      <c r="C8" s="156"/>
      <c r="D8" s="157">
        <v>17</v>
      </c>
      <c r="E8" s="157">
        <v>3</v>
      </c>
      <c r="F8" s="158"/>
    </row>
    <row r="9" spans="1:28" x14ac:dyDescent="0.2">
      <c r="C9" s="156"/>
      <c r="D9" s="157">
        <v>21</v>
      </c>
      <c r="E9" s="157">
        <v>2</v>
      </c>
      <c r="F9" s="158"/>
    </row>
    <row r="10" spans="1:28" x14ac:dyDescent="0.2">
      <c r="C10" s="156"/>
      <c r="D10" s="157">
        <v>26</v>
      </c>
      <c r="E10" s="157">
        <v>1</v>
      </c>
      <c r="F10" s="158"/>
    </row>
    <row r="11" spans="1:28" ht="13.5" thickBot="1" x14ac:dyDescent="0.25">
      <c r="C11" s="159"/>
      <c r="D11" s="160"/>
      <c r="E11" s="160"/>
      <c r="F11" s="161"/>
    </row>
    <row r="12" spans="1:28" ht="13.5" thickTop="1" x14ac:dyDescent="0.2">
      <c r="C12" s="157"/>
      <c r="D12" s="157"/>
      <c r="E12" s="157"/>
      <c r="F12" s="157"/>
    </row>
    <row r="13" spans="1:28" x14ac:dyDescent="0.2">
      <c r="C13" s="157"/>
      <c r="D13" s="157"/>
      <c r="E13" s="157"/>
      <c r="F13" s="157"/>
    </row>
    <row r="14" spans="1:28" x14ac:dyDescent="0.2">
      <c r="A14" s="149" t="s">
        <v>64</v>
      </c>
      <c r="C14" s="157"/>
      <c r="D14" s="157"/>
      <c r="E14" s="157"/>
      <c r="F14" s="157"/>
    </row>
    <row r="15" spans="1:28" x14ac:dyDescent="0.2">
      <c r="B15" s="150" t="s">
        <v>73</v>
      </c>
      <c r="C15" s="150" t="s">
        <v>74</v>
      </c>
      <c r="D15" s="150" t="s">
        <v>75</v>
      </c>
      <c r="E15" s="150" t="s">
        <v>76</v>
      </c>
      <c r="F15" s="150" t="s">
        <v>77</v>
      </c>
      <c r="G15" s="150" t="s">
        <v>78</v>
      </c>
      <c r="H15" s="150" t="s">
        <v>79</v>
      </c>
      <c r="I15" s="150" t="s">
        <v>80</v>
      </c>
      <c r="J15" s="150" t="s">
        <v>81</v>
      </c>
      <c r="K15" s="150" t="s">
        <v>82</v>
      </c>
      <c r="L15" s="150" t="s">
        <v>83</v>
      </c>
      <c r="M15" s="150" t="s">
        <v>84</v>
      </c>
      <c r="N15" s="150" t="s">
        <v>85</v>
      </c>
      <c r="O15" s="150" t="s">
        <v>86</v>
      </c>
      <c r="P15" s="150" t="s">
        <v>87</v>
      </c>
      <c r="Q15" s="150" t="s">
        <v>88</v>
      </c>
      <c r="R15" s="150" t="s">
        <v>89</v>
      </c>
      <c r="S15" s="150" t="s">
        <v>90</v>
      </c>
      <c r="T15" s="150" t="s">
        <v>91</v>
      </c>
      <c r="U15" s="150" t="s">
        <v>92</v>
      </c>
      <c r="V15" s="150" t="s">
        <v>93</v>
      </c>
      <c r="W15" s="150" t="s">
        <v>94</v>
      </c>
      <c r="X15" s="150" t="s">
        <v>95</v>
      </c>
      <c r="Y15" s="150" t="s">
        <v>96</v>
      </c>
      <c r="Z15" s="150" t="s">
        <v>139</v>
      </c>
      <c r="AA15" s="150" t="s">
        <v>140</v>
      </c>
      <c r="AB15" s="150" t="s">
        <v>141</v>
      </c>
    </row>
    <row r="16" spans="1:28" x14ac:dyDescent="0.2">
      <c r="B16" s="246" t="s">
        <v>97</v>
      </c>
      <c r="C16" s="246"/>
      <c r="D16" s="246"/>
      <c r="E16" s="246"/>
      <c r="F16" s="246"/>
      <c r="G16" s="246"/>
      <c r="H16" s="246"/>
      <c r="I16" s="246"/>
      <c r="J16" s="259" t="s">
        <v>21</v>
      </c>
      <c r="K16" s="259"/>
      <c r="L16" s="259"/>
      <c r="M16" s="259"/>
      <c r="N16" s="259"/>
      <c r="O16" s="259"/>
      <c r="P16" s="259"/>
      <c r="Q16" s="259"/>
      <c r="R16" s="259"/>
      <c r="S16" s="259"/>
      <c r="T16" s="259"/>
      <c r="U16" s="260" t="s">
        <v>98</v>
      </c>
      <c r="V16" s="260"/>
      <c r="W16" s="260"/>
      <c r="X16" s="260"/>
      <c r="Y16" s="260"/>
      <c r="Z16" s="260"/>
      <c r="AA16" s="260"/>
      <c r="AB16" s="260"/>
    </row>
    <row r="17" spans="1:31" s="163" customFormat="1" x14ac:dyDescent="0.2">
      <c r="A17" s="137" t="s">
        <v>1</v>
      </c>
      <c r="B17" s="314" t="s">
        <v>150</v>
      </c>
      <c r="C17" s="315"/>
      <c r="D17" s="315"/>
      <c r="E17" s="315"/>
      <c r="F17" s="315"/>
      <c r="G17" s="315"/>
      <c r="H17" s="315"/>
      <c r="I17" s="316"/>
      <c r="J17" s="314" t="s">
        <v>150</v>
      </c>
      <c r="K17" s="315"/>
      <c r="L17" s="315"/>
      <c r="M17" s="315"/>
      <c r="N17" s="315"/>
      <c r="O17" s="315"/>
      <c r="P17" s="315"/>
      <c r="Q17" s="315"/>
      <c r="R17" s="315"/>
      <c r="S17" s="315"/>
      <c r="T17" s="316"/>
      <c r="U17" s="314" t="s">
        <v>150</v>
      </c>
      <c r="V17" s="315"/>
      <c r="W17" s="315"/>
      <c r="X17" s="315"/>
      <c r="Y17" s="315"/>
      <c r="Z17" s="315"/>
      <c r="AA17" s="315"/>
      <c r="AB17" s="316"/>
      <c r="AC17" s="162"/>
      <c r="AD17" s="162"/>
      <c r="AE17" s="162"/>
    </row>
    <row r="18" spans="1:31" s="163" customFormat="1" ht="59.25" customHeight="1" x14ac:dyDescent="0.2">
      <c r="A18" s="138" t="str">
        <f>Meldedaten!C7</f>
        <v/>
      </c>
      <c r="B18" s="167" t="s">
        <v>145</v>
      </c>
      <c r="C18" s="167" t="s">
        <v>148</v>
      </c>
      <c r="D18" s="168" t="s">
        <v>182</v>
      </c>
      <c r="E18" s="168" t="s">
        <v>183</v>
      </c>
      <c r="F18" s="167" t="s">
        <v>23</v>
      </c>
      <c r="G18" s="167" t="s">
        <v>146</v>
      </c>
      <c r="H18" s="167" t="s">
        <v>149</v>
      </c>
      <c r="I18" s="167" t="s">
        <v>147</v>
      </c>
      <c r="J18" s="167" t="s">
        <v>178</v>
      </c>
      <c r="K18" s="168" t="s">
        <v>179</v>
      </c>
      <c r="L18" s="169" t="s">
        <v>180</v>
      </c>
      <c r="M18" s="170" t="s">
        <v>181</v>
      </c>
      <c r="N18" s="167" t="s">
        <v>151</v>
      </c>
      <c r="O18" s="168" t="s">
        <v>152</v>
      </c>
      <c r="P18" s="169" t="s">
        <v>153</v>
      </c>
      <c r="Q18" s="169" t="s">
        <v>154</v>
      </c>
      <c r="R18" s="169" t="s">
        <v>155</v>
      </c>
      <c r="S18" s="170" t="s">
        <v>156</v>
      </c>
      <c r="T18" s="167" t="s">
        <v>157</v>
      </c>
      <c r="U18" s="174" t="s">
        <v>161</v>
      </c>
      <c r="V18" s="174" t="s">
        <v>161</v>
      </c>
      <c r="W18" s="174" t="s">
        <v>161</v>
      </c>
      <c r="X18" s="174" t="s">
        <v>161</v>
      </c>
      <c r="Y18" s="167" t="s">
        <v>23</v>
      </c>
      <c r="Z18" s="173" t="s">
        <v>158</v>
      </c>
      <c r="AA18" s="171" t="s">
        <v>159</v>
      </c>
      <c r="AB18" s="172" t="s">
        <v>160</v>
      </c>
      <c r="AC18" s="162"/>
      <c r="AD18" s="162"/>
      <c r="AE18" s="162"/>
    </row>
    <row r="19" spans="1:31" s="163" customFormat="1" ht="15" customHeight="1" x14ac:dyDescent="0.2">
      <c r="A19" s="137"/>
      <c r="B19" s="32">
        <v>1</v>
      </c>
      <c r="C19" s="32">
        <v>2</v>
      </c>
      <c r="D19" s="40">
        <v>3</v>
      </c>
      <c r="E19" s="42">
        <v>3</v>
      </c>
      <c r="F19" s="32">
        <v>4</v>
      </c>
      <c r="G19" s="32">
        <v>5</v>
      </c>
      <c r="H19" s="32">
        <v>6</v>
      </c>
      <c r="I19" s="32">
        <v>7</v>
      </c>
      <c r="J19" s="32">
        <v>8</v>
      </c>
      <c r="K19" s="40">
        <v>9</v>
      </c>
      <c r="L19" s="41">
        <v>9</v>
      </c>
      <c r="M19" s="42">
        <v>9</v>
      </c>
      <c r="N19" s="32">
        <v>10</v>
      </c>
      <c r="O19" s="40">
        <v>11</v>
      </c>
      <c r="P19" s="41">
        <v>11</v>
      </c>
      <c r="Q19" s="41">
        <v>11</v>
      </c>
      <c r="R19" s="41">
        <v>11</v>
      </c>
      <c r="S19" s="42">
        <v>11</v>
      </c>
      <c r="T19" s="32">
        <v>12</v>
      </c>
      <c r="U19" s="40">
        <v>13</v>
      </c>
      <c r="V19" s="41">
        <v>13</v>
      </c>
      <c r="W19" s="41">
        <v>13</v>
      </c>
      <c r="X19" s="42">
        <v>13</v>
      </c>
      <c r="Y19" s="32">
        <v>14</v>
      </c>
      <c r="Z19" s="40">
        <v>15</v>
      </c>
      <c r="AA19" s="42">
        <v>15</v>
      </c>
      <c r="AB19" s="32">
        <v>16</v>
      </c>
      <c r="AC19" s="162"/>
      <c r="AD19" s="162"/>
      <c r="AE19" s="162"/>
    </row>
    <row r="20" spans="1:31" s="163" customFormat="1" ht="15" customHeight="1" x14ac:dyDescent="0.2">
      <c r="A20" s="139" t="s">
        <v>14</v>
      </c>
      <c r="B20" s="140">
        <v>1</v>
      </c>
      <c r="C20" s="140">
        <v>1</v>
      </c>
      <c r="D20" s="140">
        <v>1</v>
      </c>
      <c r="E20" s="140">
        <v>1</v>
      </c>
      <c r="F20" s="140">
        <v>1</v>
      </c>
      <c r="G20" s="140">
        <v>1</v>
      </c>
      <c r="H20" s="140">
        <v>1</v>
      </c>
      <c r="I20" s="140">
        <v>1</v>
      </c>
      <c r="J20" s="140">
        <v>1</v>
      </c>
      <c r="K20" s="140">
        <v>1</v>
      </c>
      <c r="L20" s="140">
        <v>1</v>
      </c>
      <c r="M20" s="140">
        <v>1</v>
      </c>
      <c r="N20" s="140">
        <v>1</v>
      </c>
      <c r="O20" s="140">
        <v>1</v>
      </c>
      <c r="P20" s="140">
        <v>1</v>
      </c>
      <c r="Q20" s="140">
        <v>1</v>
      </c>
      <c r="R20" s="140">
        <v>1</v>
      </c>
      <c r="S20" s="140">
        <v>1</v>
      </c>
      <c r="T20" s="140">
        <v>1</v>
      </c>
      <c r="U20" s="140">
        <v>1</v>
      </c>
      <c r="V20" s="140">
        <v>1</v>
      </c>
      <c r="W20" s="140">
        <v>1</v>
      </c>
      <c r="X20" s="140">
        <v>1</v>
      </c>
      <c r="Y20" s="140">
        <v>1</v>
      </c>
      <c r="Z20" s="140">
        <v>1</v>
      </c>
      <c r="AA20" s="140">
        <v>1</v>
      </c>
      <c r="AB20" s="140">
        <v>1</v>
      </c>
      <c r="AC20" s="141"/>
      <c r="AD20" s="141"/>
      <c r="AE20" s="141"/>
    </row>
    <row r="21" spans="1:31" s="163" customFormat="1" x14ac:dyDescent="0.2">
      <c r="A21" s="142" t="s">
        <v>9</v>
      </c>
      <c r="B21" s="143" t="str">
        <f>Meldedaten!C27</f>
        <v/>
      </c>
      <c r="C21" s="143" t="str">
        <f>Meldedaten!C28</f>
        <v/>
      </c>
      <c r="D21" s="143" t="str">
        <f>Meldedaten!C29</f>
        <v/>
      </c>
      <c r="E21" s="143" t="str">
        <f>Meldedaten!C30</f>
        <v/>
      </c>
      <c r="F21" s="143" t="str">
        <f>Meldedaten!C31</f>
        <v/>
      </c>
      <c r="G21" s="143" t="str">
        <f>Meldedaten!C32</f>
        <v/>
      </c>
      <c r="H21" s="143" t="str">
        <f>Meldedaten!C33</f>
        <v/>
      </c>
      <c r="I21" s="143" t="str">
        <f>Meldedaten!C34</f>
        <v/>
      </c>
      <c r="J21" s="143" t="str">
        <f>Meldedaten!C35</f>
        <v/>
      </c>
      <c r="K21" s="143" t="str">
        <f>Meldedaten!C36</f>
        <v/>
      </c>
      <c r="L21" s="143" t="str">
        <f>Meldedaten!C37</f>
        <v/>
      </c>
      <c r="M21" s="143" t="str">
        <f>Meldedaten!C38</f>
        <v/>
      </c>
      <c r="N21" s="143" t="str">
        <f>Meldedaten!C39</f>
        <v/>
      </c>
      <c r="O21" s="143" t="str">
        <f>Meldedaten!C40</f>
        <v/>
      </c>
      <c r="P21" s="143" t="str">
        <f>Meldedaten!C41</f>
        <v/>
      </c>
      <c r="Q21" s="143" t="str">
        <f>Meldedaten!C42</f>
        <v/>
      </c>
      <c r="R21" s="143" t="str">
        <f>Meldedaten!C43</f>
        <v/>
      </c>
      <c r="S21" s="143" t="str">
        <f>Meldedaten!C44</f>
        <v/>
      </c>
      <c r="T21" s="143" t="str">
        <f>Meldedaten!C45</f>
        <v/>
      </c>
      <c r="U21" s="143" t="str">
        <f>Meldedaten!C46</f>
        <v/>
      </c>
      <c r="V21" s="143" t="str">
        <f>Meldedaten!C47</f>
        <v/>
      </c>
      <c r="W21" s="143" t="str">
        <f>Meldedaten!C48</f>
        <v/>
      </c>
      <c r="X21" s="143" t="str">
        <f>Meldedaten!C49</f>
        <v/>
      </c>
      <c r="Y21" s="143" t="str">
        <f>Meldedaten!C50</f>
        <v/>
      </c>
      <c r="Z21" s="143" t="str">
        <f>Meldedaten!C51</f>
        <v/>
      </c>
      <c r="AA21" s="143" t="str">
        <f>Meldedaten!C52</f>
        <v/>
      </c>
      <c r="AB21" s="143" t="str">
        <f>Meldedaten!C53</f>
        <v/>
      </c>
      <c r="AC21" s="141"/>
      <c r="AD21" s="141"/>
      <c r="AE21" s="141"/>
    </row>
    <row r="22" spans="1:31" s="163" customFormat="1" x14ac:dyDescent="0.2">
      <c r="A22" s="144" t="s">
        <v>15</v>
      </c>
      <c r="B22" s="145" t="e">
        <f>B21/(B20*$A$18)</f>
        <v>#VALUE!</v>
      </c>
      <c r="C22" s="145" t="e">
        <f t="shared" ref="C22:AB22" si="0">C21/(C20*$A$18)</f>
        <v>#VALUE!</v>
      </c>
      <c r="D22" s="145" t="e">
        <f t="shared" si="0"/>
        <v>#VALUE!</v>
      </c>
      <c r="E22" s="145" t="e">
        <f t="shared" si="0"/>
        <v>#VALUE!</v>
      </c>
      <c r="F22" s="145" t="e">
        <f t="shared" si="0"/>
        <v>#VALUE!</v>
      </c>
      <c r="G22" s="145" t="e">
        <f t="shared" si="0"/>
        <v>#VALUE!</v>
      </c>
      <c r="H22" s="145" t="e">
        <f t="shared" si="0"/>
        <v>#VALUE!</v>
      </c>
      <c r="I22" s="145" t="e">
        <f t="shared" si="0"/>
        <v>#VALUE!</v>
      </c>
      <c r="J22" s="145" t="e">
        <f t="shared" si="0"/>
        <v>#VALUE!</v>
      </c>
      <c r="K22" s="145" t="e">
        <f t="shared" si="0"/>
        <v>#VALUE!</v>
      </c>
      <c r="L22" s="145" t="e">
        <f t="shared" si="0"/>
        <v>#VALUE!</v>
      </c>
      <c r="M22" s="145" t="e">
        <f t="shared" si="0"/>
        <v>#VALUE!</v>
      </c>
      <c r="N22" s="145" t="e">
        <f t="shared" si="0"/>
        <v>#VALUE!</v>
      </c>
      <c r="O22" s="145" t="e">
        <f t="shared" si="0"/>
        <v>#VALUE!</v>
      </c>
      <c r="P22" s="145" t="e">
        <f t="shared" si="0"/>
        <v>#VALUE!</v>
      </c>
      <c r="Q22" s="145" t="e">
        <f t="shared" si="0"/>
        <v>#VALUE!</v>
      </c>
      <c r="R22" s="145" t="e">
        <f t="shared" si="0"/>
        <v>#VALUE!</v>
      </c>
      <c r="S22" s="145" t="e">
        <f t="shared" si="0"/>
        <v>#VALUE!</v>
      </c>
      <c r="T22" s="145" t="e">
        <f t="shared" si="0"/>
        <v>#VALUE!</v>
      </c>
      <c r="U22" s="145" t="e">
        <f t="shared" si="0"/>
        <v>#VALUE!</v>
      </c>
      <c r="V22" s="145" t="e">
        <f t="shared" si="0"/>
        <v>#VALUE!</v>
      </c>
      <c r="W22" s="145" t="e">
        <f t="shared" si="0"/>
        <v>#VALUE!</v>
      </c>
      <c r="X22" s="145" t="e">
        <f t="shared" si="0"/>
        <v>#VALUE!</v>
      </c>
      <c r="Y22" s="145" t="e">
        <f t="shared" si="0"/>
        <v>#VALUE!</v>
      </c>
      <c r="Z22" s="145" t="e">
        <f t="shared" si="0"/>
        <v>#VALUE!</v>
      </c>
      <c r="AA22" s="145" t="e">
        <f t="shared" si="0"/>
        <v>#VALUE!</v>
      </c>
      <c r="AB22" s="145" t="e">
        <f t="shared" si="0"/>
        <v>#VALUE!</v>
      </c>
      <c r="AC22" s="146"/>
      <c r="AD22" s="146"/>
      <c r="AE22" s="146"/>
    </row>
    <row r="23" spans="1:31" x14ac:dyDescent="0.2">
      <c r="A23" s="147" t="s">
        <v>2</v>
      </c>
      <c r="B23" s="84" t="s">
        <v>3</v>
      </c>
      <c r="C23" s="84" t="s">
        <v>4</v>
      </c>
      <c r="D23" s="85" t="s">
        <v>4</v>
      </c>
      <c r="E23" s="86" t="s">
        <v>4</v>
      </c>
      <c r="F23" s="84" t="s">
        <v>5</v>
      </c>
      <c r="G23" s="84" t="s">
        <v>3</v>
      </c>
      <c r="H23" s="84" t="s">
        <v>4</v>
      </c>
      <c r="I23" s="84" t="s">
        <v>3</v>
      </c>
      <c r="J23" s="84" t="s">
        <v>4</v>
      </c>
      <c r="K23" s="85" t="s">
        <v>4</v>
      </c>
      <c r="L23" s="87" t="s">
        <v>4</v>
      </c>
      <c r="M23" s="86" t="s">
        <v>4</v>
      </c>
      <c r="N23" s="84" t="s">
        <v>4</v>
      </c>
      <c r="O23" s="85" t="s">
        <v>4</v>
      </c>
      <c r="P23" s="87" t="s">
        <v>4</v>
      </c>
      <c r="Q23" s="87" t="s">
        <v>4</v>
      </c>
      <c r="R23" s="87" t="s">
        <v>4</v>
      </c>
      <c r="S23" s="86" t="s">
        <v>4</v>
      </c>
      <c r="T23" s="84" t="s">
        <v>5</v>
      </c>
      <c r="U23" s="85" t="s">
        <v>4</v>
      </c>
      <c r="V23" s="87" t="s">
        <v>4</v>
      </c>
      <c r="W23" s="87" t="s">
        <v>3</v>
      </c>
      <c r="X23" s="86" t="s">
        <v>3</v>
      </c>
      <c r="Y23" s="84" t="s">
        <v>5</v>
      </c>
      <c r="Z23" s="85" t="s">
        <v>4</v>
      </c>
      <c r="AA23" s="86" t="s">
        <v>4</v>
      </c>
      <c r="AB23" s="84" t="s">
        <v>5</v>
      </c>
    </row>
    <row r="24" spans="1:31" x14ac:dyDescent="0.2">
      <c r="A24" s="148"/>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row>
    <row r="25" spans="1:31" x14ac:dyDescent="0.2">
      <c r="A25" s="149" t="s">
        <v>16</v>
      </c>
    </row>
    <row r="26" spans="1:31" x14ac:dyDescent="0.2">
      <c r="A26" s="149"/>
    </row>
    <row r="27" spans="1:31" x14ac:dyDescent="0.2">
      <c r="B27" s="150" t="s">
        <v>73</v>
      </c>
      <c r="C27" s="150" t="s">
        <v>78</v>
      </c>
      <c r="D27" s="150" t="s">
        <v>80</v>
      </c>
      <c r="E27" s="150" t="s">
        <v>94</v>
      </c>
      <c r="F27" s="150" t="s">
        <v>95</v>
      </c>
      <c r="G27" s="150" t="s">
        <v>74</v>
      </c>
      <c r="H27" s="150" t="s">
        <v>75</v>
      </c>
      <c r="I27" s="150" t="s">
        <v>76</v>
      </c>
      <c r="J27" s="150" t="s">
        <v>79</v>
      </c>
      <c r="K27" s="150" t="s">
        <v>81</v>
      </c>
      <c r="L27" s="150" t="s">
        <v>82</v>
      </c>
      <c r="M27" s="150" t="s">
        <v>83</v>
      </c>
      <c r="N27" s="150" t="s">
        <v>84</v>
      </c>
      <c r="O27" s="150" t="s">
        <v>85</v>
      </c>
      <c r="P27" s="150" t="s">
        <v>86</v>
      </c>
      <c r="Q27" s="150" t="s">
        <v>87</v>
      </c>
      <c r="R27" s="150" t="s">
        <v>88</v>
      </c>
      <c r="S27" s="150" t="s">
        <v>89</v>
      </c>
      <c r="T27" s="150" t="s">
        <v>90</v>
      </c>
      <c r="U27" s="150" t="s">
        <v>92</v>
      </c>
      <c r="V27" s="150" t="s">
        <v>93</v>
      </c>
      <c r="W27" s="150" t="s">
        <v>139</v>
      </c>
      <c r="X27" s="150" t="s">
        <v>140</v>
      </c>
      <c r="Y27" s="150" t="s">
        <v>77</v>
      </c>
      <c r="Z27" s="150" t="s">
        <v>91</v>
      </c>
      <c r="AA27" s="150" t="s">
        <v>96</v>
      </c>
      <c r="AB27" s="150" t="s">
        <v>141</v>
      </c>
    </row>
    <row r="28" spans="1:31" x14ac:dyDescent="0.2">
      <c r="A28" s="137" t="s">
        <v>1</v>
      </c>
      <c r="B28" s="32">
        <f>HLOOKUP(B$27,$B$15:$AB$23,5,0)</f>
        <v>1</v>
      </c>
      <c r="C28" s="32">
        <f t="shared" ref="C28:AB28" si="1">HLOOKUP(C$27,$B$15:$AB$23,5,0)</f>
        <v>5</v>
      </c>
      <c r="D28" s="32">
        <f t="shared" si="1"/>
        <v>7</v>
      </c>
      <c r="E28" s="32">
        <f t="shared" si="1"/>
        <v>13</v>
      </c>
      <c r="F28" s="32">
        <f t="shared" si="1"/>
        <v>13</v>
      </c>
      <c r="G28" s="32">
        <f t="shared" si="1"/>
        <v>2</v>
      </c>
      <c r="H28" s="32">
        <f t="shared" si="1"/>
        <v>3</v>
      </c>
      <c r="I28" s="32">
        <f t="shared" si="1"/>
        <v>3</v>
      </c>
      <c r="J28" s="32">
        <f t="shared" si="1"/>
        <v>6</v>
      </c>
      <c r="K28" s="32">
        <f t="shared" si="1"/>
        <v>8</v>
      </c>
      <c r="L28" s="32">
        <f t="shared" si="1"/>
        <v>9</v>
      </c>
      <c r="M28" s="32">
        <f t="shared" si="1"/>
        <v>9</v>
      </c>
      <c r="N28" s="32">
        <f t="shared" si="1"/>
        <v>9</v>
      </c>
      <c r="O28" s="32">
        <f t="shared" si="1"/>
        <v>10</v>
      </c>
      <c r="P28" s="32">
        <f t="shared" si="1"/>
        <v>11</v>
      </c>
      <c r="Q28" s="32">
        <f t="shared" si="1"/>
        <v>11</v>
      </c>
      <c r="R28" s="32">
        <f t="shared" si="1"/>
        <v>11</v>
      </c>
      <c r="S28" s="32">
        <f t="shared" si="1"/>
        <v>11</v>
      </c>
      <c r="T28" s="32">
        <f t="shared" si="1"/>
        <v>11</v>
      </c>
      <c r="U28" s="32">
        <f t="shared" si="1"/>
        <v>13</v>
      </c>
      <c r="V28" s="32">
        <f t="shared" si="1"/>
        <v>13</v>
      </c>
      <c r="W28" s="32">
        <f t="shared" si="1"/>
        <v>15</v>
      </c>
      <c r="X28" s="32">
        <f t="shared" si="1"/>
        <v>15</v>
      </c>
      <c r="Y28" s="32">
        <f t="shared" si="1"/>
        <v>4</v>
      </c>
      <c r="Z28" s="32">
        <f t="shared" si="1"/>
        <v>12</v>
      </c>
      <c r="AA28" s="32">
        <f t="shared" si="1"/>
        <v>14</v>
      </c>
      <c r="AB28" s="32">
        <f t="shared" si="1"/>
        <v>16</v>
      </c>
    </row>
    <row r="29" spans="1:31" ht="17.25" customHeight="1" x14ac:dyDescent="0.2">
      <c r="A29" s="139" t="s">
        <v>14</v>
      </c>
      <c r="B29" s="32">
        <f t="shared" ref="B29:AB29" si="2">HLOOKUP(B$27,$B$15:$AB$23,6,0)</f>
        <v>1</v>
      </c>
      <c r="C29" s="32">
        <f t="shared" si="2"/>
        <v>1</v>
      </c>
      <c r="D29" s="32">
        <f t="shared" si="2"/>
        <v>1</v>
      </c>
      <c r="E29" s="32">
        <f t="shared" si="2"/>
        <v>1</v>
      </c>
      <c r="F29" s="32">
        <f t="shared" si="2"/>
        <v>1</v>
      </c>
      <c r="G29" s="32">
        <f t="shared" si="2"/>
        <v>1</v>
      </c>
      <c r="H29" s="32">
        <f t="shared" si="2"/>
        <v>1</v>
      </c>
      <c r="I29" s="32">
        <f t="shared" si="2"/>
        <v>1</v>
      </c>
      <c r="J29" s="32">
        <f t="shared" si="2"/>
        <v>1</v>
      </c>
      <c r="K29" s="32">
        <f t="shared" si="2"/>
        <v>1</v>
      </c>
      <c r="L29" s="32">
        <f t="shared" si="2"/>
        <v>1</v>
      </c>
      <c r="M29" s="32">
        <f t="shared" si="2"/>
        <v>1</v>
      </c>
      <c r="N29" s="32">
        <f t="shared" si="2"/>
        <v>1</v>
      </c>
      <c r="O29" s="32">
        <f t="shared" si="2"/>
        <v>1</v>
      </c>
      <c r="P29" s="32">
        <f t="shared" si="2"/>
        <v>1</v>
      </c>
      <c r="Q29" s="32">
        <f t="shared" si="2"/>
        <v>1</v>
      </c>
      <c r="R29" s="32">
        <f t="shared" si="2"/>
        <v>1</v>
      </c>
      <c r="S29" s="32">
        <f t="shared" si="2"/>
        <v>1</v>
      </c>
      <c r="T29" s="32">
        <f t="shared" si="2"/>
        <v>1</v>
      </c>
      <c r="U29" s="32">
        <f t="shared" si="2"/>
        <v>1</v>
      </c>
      <c r="V29" s="32">
        <f t="shared" si="2"/>
        <v>1</v>
      </c>
      <c r="W29" s="32">
        <f t="shared" si="2"/>
        <v>1</v>
      </c>
      <c r="X29" s="32">
        <f t="shared" si="2"/>
        <v>1</v>
      </c>
      <c r="Y29" s="32">
        <f t="shared" si="2"/>
        <v>1</v>
      </c>
      <c r="Z29" s="32">
        <f t="shared" si="2"/>
        <v>1</v>
      </c>
      <c r="AA29" s="32">
        <f t="shared" si="2"/>
        <v>1</v>
      </c>
      <c r="AB29" s="32">
        <f t="shared" si="2"/>
        <v>1</v>
      </c>
    </row>
    <row r="30" spans="1:31" x14ac:dyDescent="0.2">
      <c r="A30" s="142" t="s">
        <v>9</v>
      </c>
      <c r="B30" s="32" t="str">
        <f t="shared" ref="B30:AB30" si="3">HLOOKUP(B$27,$B$15:$AB$23,7,0)</f>
        <v/>
      </c>
      <c r="C30" s="32" t="str">
        <f t="shared" si="3"/>
        <v/>
      </c>
      <c r="D30" s="32" t="str">
        <f t="shared" si="3"/>
        <v/>
      </c>
      <c r="E30" s="32" t="str">
        <f t="shared" si="3"/>
        <v/>
      </c>
      <c r="F30" s="32" t="str">
        <f t="shared" si="3"/>
        <v/>
      </c>
      <c r="G30" s="32" t="str">
        <f t="shared" si="3"/>
        <v/>
      </c>
      <c r="H30" s="32" t="str">
        <f t="shared" si="3"/>
        <v/>
      </c>
      <c r="I30" s="32" t="str">
        <f t="shared" si="3"/>
        <v/>
      </c>
      <c r="J30" s="32" t="str">
        <f t="shared" si="3"/>
        <v/>
      </c>
      <c r="K30" s="32" t="str">
        <f t="shared" si="3"/>
        <v/>
      </c>
      <c r="L30" s="32" t="str">
        <f t="shared" si="3"/>
        <v/>
      </c>
      <c r="M30" s="32" t="str">
        <f t="shared" si="3"/>
        <v/>
      </c>
      <c r="N30" s="32" t="str">
        <f t="shared" si="3"/>
        <v/>
      </c>
      <c r="O30" s="32" t="str">
        <f t="shared" si="3"/>
        <v/>
      </c>
      <c r="P30" s="32" t="str">
        <f t="shared" si="3"/>
        <v/>
      </c>
      <c r="Q30" s="32" t="str">
        <f t="shared" si="3"/>
        <v/>
      </c>
      <c r="R30" s="32" t="str">
        <f t="shared" si="3"/>
        <v/>
      </c>
      <c r="S30" s="32" t="str">
        <f t="shared" si="3"/>
        <v/>
      </c>
      <c r="T30" s="32" t="str">
        <f t="shared" si="3"/>
        <v/>
      </c>
      <c r="U30" s="32" t="str">
        <f t="shared" si="3"/>
        <v/>
      </c>
      <c r="V30" s="32" t="str">
        <f t="shared" si="3"/>
        <v/>
      </c>
      <c r="W30" s="32" t="str">
        <f t="shared" si="3"/>
        <v/>
      </c>
      <c r="X30" s="32" t="str">
        <f t="shared" si="3"/>
        <v/>
      </c>
      <c r="Y30" s="32" t="str">
        <f t="shared" si="3"/>
        <v/>
      </c>
      <c r="Z30" s="32" t="str">
        <f t="shared" si="3"/>
        <v/>
      </c>
      <c r="AA30" s="32" t="str">
        <f t="shared" si="3"/>
        <v/>
      </c>
      <c r="AB30" s="32" t="str">
        <f t="shared" si="3"/>
        <v/>
      </c>
    </row>
    <row r="31" spans="1:31" x14ac:dyDescent="0.2">
      <c r="A31" s="144" t="s">
        <v>15</v>
      </c>
      <c r="B31" s="133" t="e">
        <f t="shared" ref="B31:AB31" si="4">HLOOKUP(B$27,$B$15:$AB$23,8,0)</f>
        <v>#VALUE!</v>
      </c>
      <c r="C31" s="133" t="e">
        <f t="shared" si="4"/>
        <v>#VALUE!</v>
      </c>
      <c r="D31" s="133" t="e">
        <f t="shared" si="4"/>
        <v>#VALUE!</v>
      </c>
      <c r="E31" s="133" t="e">
        <f t="shared" si="4"/>
        <v>#VALUE!</v>
      </c>
      <c r="F31" s="133" t="e">
        <f t="shared" si="4"/>
        <v>#VALUE!</v>
      </c>
      <c r="G31" s="133" t="e">
        <f t="shared" si="4"/>
        <v>#VALUE!</v>
      </c>
      <c r="H31" s="133" t="e">
        <f t="shared" si="4"/>
        <v>#VALUE!</v>
      </c>
      <c r="I31" s="133" t="e">
        <f t="shared" si="4"/>
        <v>#VALUE!</v>
      </c>
      <c r="J31" s="133" t="e">
        <f t="shared" si="4"/>
        <v>#VALUE!</v>
      </c>
      <c r="K31" s="133" t="e">
        <f t="shared" si="4"/>
        <v>#VALUE!</v>
      </c>
      <c r="L31" s="133" t="e">
        <f t="shared" si="4"/>
        <v>#VALUE!</v>
      </c>
      <c r="M31" s="133" t="e">
        <f t="shared" si="4"/>
        <v>#VALUE!</v>
      </c>
      <c r="N31" s="133" t="e">
        <f t="shared" si="4"/>
        <v>#VALUE!</v>
      </c>
      <c r="O31" s="133" t="e">
        <f t="shared" si="4"/>
        <v>#VALUE!</v>
      </c>
      <c r="P31" s="133" t="e">
        <f t="shared" si="4"/>
        <v>#VALUE!</v>
      </c>
      <c r="Q31" s="133" t="e">
        <f t="shared" si="4"/>
        <v>#VALUE!</v>
      </c>
      <c r="R31" s="133" t="e">
        <f t="shared" si="4"/>
        <v>#VALUE!</v>
      </c>
      <c r="S31" s="133" t="e">
        <f t="shared" si="4"/>
        <v>#VALUE!</v>
      </c>
      <c r="T31" s="133" t="e">
        <f t="shared" si="4"/>
        <v>#VALUE!</v>
      </c>
      <c r="U31" s="133" t="e">
        <f t="shared" si="4"/>
        <v>#VALUE!</v>
      </c>
      <c r="V31" s="133" t="e">
        <f t="shared" si="4"/>
        <v>#VALUE!</v>
      </c>
      <c r="W31" s="133" t="e">
        <f t="shared" si="4"/>
        <v>#VALUE!</v>
      </c>
      <c r="X31" s="133" t="e">
        <f t="shared" si="4"/>
        <v>#VALUE!</v>
      </c>
      <c r="Y31" s="133" t="e">
        <f t="shared" si="4"/>
        <v>#VALUE!</v>
      </c>
      <c r="Z31" s="133" t="e">
        <f t="shared" si="4"/>
        <v>#VALUE!</v>
      </c>
      <c r="AA31" s="133" t="e">
        <f t="shared" si="4"/>
        <v>#VALUE!</v>
      </c>
      <c r="AB31" s="133" t="e">
        <f t="shared" si="4"/>
        <v>#VALUE!</v>
      </c>
    </row>
    <row r="32" spans="1:31" x14ac:dyDescent="0.2">
      <c r="A32" s="147" t="s">
        <v>2</v>
      </c>
      <c r="B32" s="134" t="str">
        <f t="shared" ref="B32:AB32" si="5">HLOOKUP(B$27,$B$15:$AB$23,9,0)</f>
        <v>I</v>
      </c>
      <c r="C32" s="134" t="str">
        <f t="shared" si="5"/>
        <v>I</v>
      </c>
      <c r="D32" s="134" t="str">
        <f t="shared" si="5"/>
        <v>I</v>
      </c>
      <c r="E32" s="134" t="str">
        <f t="shared" si="5"/>
        <v>I</v>
      </c>
      <c r="F32" s="134" t="str">
        <f t="shared" si="5"/>
        <v>I</v>
      </c>
      <c r="G32" s="135" t="str">
        <f t="shared" si="5"/>
        <v>II</v>
      </c>
      <c r="H32" s="135" t="str">
        <f t="shared" si="5"/>
        <v>II</v>
      </c>
      <c r="I32" s="135" t="str">
        <f t="shared" si="5"/>
        <v>II</v>
      </c>
      <c r="J32" s="135" t="str">
        <f t="shared" si="5"/>
        <v>II</v>
      </c>
      <c r="K32" s="135" t="str">
        <f t="shared" si="5"/>
        <v>II</v>
      </c>
      <c r="L32" s="135" t="str">
        <f t="shared" si="5"/>
        <v>II</v>
      </c>
      <c r="M32" s="135" t="str">
        <f t="shared" si="5"/>
        <v>II</v>
      </c>
      <c r="N32" s="135" t="str">
        <f t="shared" si="5"/>
        <v>II</v>
      </c>
      <c r="O32" s="135" t="str">
        <f t="shared" si="5"/>
        <v>II</v>
      </c>
      <c r="P32" s="135" t="str">
        <f t="shared" si="5"/>
        <v>II</v>
      </c>
      <c r="Q32" s="135" t="str">
        <f t="shared" si="5"/>
        <v>II</v>
      </c>
      <c r="R32" s="135" t="str">
        <f t="shared" si="5"/>
        <v>II</v>
      </c>
      <c r="S32" s="135" t="str">
        <f t="shared" si="5"/>
        <v>II</v>
      </c>
      <c r="T32" s="135" t="str">
        <f t="shared" si="5"/>
        <v>II</v>
      </c>
      <c r="U32" s="135" t="str">
        <f t="shared" si="5"/>
        <v>II</v>
      </c>
      <c r="V32" s="135" t="str">
        <f t="shared" si="5"/>
        <v>II</v>
      </c>
      <c r="W32" s="135" t="str">
        <f t="shared" si="5"/>
        <v>II</v>
      </c>
      <c r="X32" s="135" t="str">
        <f t="shared" si="5"/>
        <v>II</v>
      </c>
      <c r="Y32" s="136" t="str">
        <f t="shared" si="5"/>
        <v>III</v>
      </c>
      <c r="Z32" s="136" t="str">
        <f t="shared" si="5"/>
        <v>III</v>
      </c>
      <c r="AA32" s="136" t="str">
        <f t="shared" si="5"/>
        <v>III</v>
      </c>
      <c r="AB32" s="136" t="str">
        <f t="shared" si="5"/>
        <v>III</v>
      </c>
    </row>
    <row r="34" spans="1:28" x14ac:dyDescent="0.2">
      <c r="F34" s="165" t="s">
        <v>142</v>
      </c>
      <c r="G34" s="165" t="s">
        <v>143</v>
      </c>
    </row>
    <row r="35" spans="1:28" x14ac:dyDescent="0.2">
      <c r="C35" s="150" t="s">
        <v>17</v>
      </c>
      <c r="D35" s="164" t="e">
        <f>G35/(F35*$A$18)</f>
        <v>#VALUE!</v>
      </c>
      <c r="F35" s="165">
        <f>SUM(B29:F29)</f>
        <v>5</v>
      </c>
      <c r="G35" s="165">
        <f>SUM(B30:F30)</f>
        <v>0</v>
      </c>
    </row>
    <row r="36" spans="1:28" x14ac:dyDescent="0.2">
      <c r="C36" s="150" t="s">
        <v>18</v>
      </c>
      <c r="D36" s="164" t="e">
        <f t="shared" ref="D36:D37" si="6">G36/(F36*$A$18)</f>
        <v>#VALUE!</v>
      </c>
      <c r="F36" s="165">
        <f>SUM(G29:X29)</f>
        <v>18</v>
      </c>
      <c r="G36" s="165">
        <f>SUM(G30:X30)</f>
        <v>0</v>
      </c>
    </row>
    <row r="37" spans="1:28" x14ac:dyDescent="0.2">
      <c r="C37" s="150" t="s">
        <v>19</v>
      </c>
      <c r="D37" s="164" t="e">
        <f t="shared" si="6"/>
        <v>#VALUE!</v>
      </c>
      <c r="F37" s="150">
        <f>SUM(Y29:AB29)</f>
        <v>4</v>
      </c>
      <c r="G37" s="150">
        <f>SUM(Y30:AB30)</f>
        <v>0</v>
      </c>
    </row>
    <row r="38" spans="1:28" x14ac:dyDescent="0.2">
      <c r="D38" s="164"/>
    </row>
    <row r="39" spans="1:28" x14ac:dyDescent="0.2">
      <c r="A39" s="149" t="s">
        <v>20</v>
      </c>
      <c r="F39" s="165" t="s">
        <v>144</v>
      </c>
      <c r="G39" s="165" t="s">
        <v>143</v>
      </c>
    </row>
    <row r="40" spans="1:28" x14ac:dyDescent="0.2">
      <c r="C40" s="166" t="s">
        <v>97</v>
      </c>
      <c r="D40" s="164" t="e">
        <f>G40/(F40*$A$18)</f>
        <v>#VALUE!</v>
      </c>
      <c r="F40" s="165">
        <f>SUM(B20:I20)</f>
        <v>8</v>
      </c>
      <c r="G40" s="165">
        <f>SUM(B21:I21)</f>
        <v>0</v>
      </c>
      <c r="Q40" s="151"/>
    </row>
    <row r="41" spans="1:28" x14ac:dyDescent="0.2">
      <c r="C41" s="166" t="s">
        <v>21</v>
      </c>
      <c r="D41" s="164" t="e">
        <f t="shared" ref="D41:D42" si="7">G41/(F41*$A$18)</f>
        <v>#VALUE!</v>
      </c>
      <c r="F41" s="150">
        <f>SUM(J20:T20)</f>
        <v>11</v>
      </c>
      <c r="G41" s="150">
        <f>SUM(J21:T21)</f>
        <v>0</v>
      </c>
      <c r="Q41" s="151"/>
    </row>
    <row r="42" spans="1:28" x14ac:dyDescent="0.2">
      <c r="C42" s="166" t="s">
        <v>98</v>
      </c>
      <c r="D42" s="164" t="e">
        <f t="shared" si="7"/>
        <v>#VALUE!</v>
      </c>
      <c r="F42" s="150">
        <f>SUM(U20:AB20)</f>
        <v>8</v>
      </c>
      <c r="G42" s="150">
        <f>SUM(U21:AB21)</f>
        <v>0</v>
      </c>
      <c r="Q42" s="152"/>
    </row>
    <row r="43" spans="1:28" x14ac:dyDescent="0.2">
      <c r="J43" s="164"/>
    </row>
    <row r="44" spans="1:28" x14ac:dyDescent="0.2">
      <c r="B44" s="314" t="s">
        <v>150</v>
      </c>
      <c r="C44" s="315"/>
      <c r="D44" s="315"/>
      <c r="E44" s="315"/>
      <c r="F44" s="315"/>
      <c r="G44" s="315"/>
      <c r="H44" s="315"/>
      <c r="I44" s="316"/>
      <c r="J44" s="314" t="s">
        <v>150</v>
      </c>
      <c r="K44" s="315"/>
      <c r="L44" s="315"/>
      <c r="M44" s="315"/>
      <c r="N44" s="315"/>
      <c r="O44" s="315"/>
      <c r="P44" s="315"/>
      <c r="Q44" s="315"/>
      <c r="R44" s="315"/>
      <c r="S44" s="315"/>
      <c r="T44" s="316"/>
      <c r="U44" s="314" t="s">
        <v>150</v>
      </c>
      <c r="V44" s="315"/>
      <c r="W44" s="315"/>
      <c r="X44" s="315"/>
      <c r="Y44" s="315"/>
      <c r="Z44" s="315"/>
      <c r="AA44" s="315"/>
      <c r="AB44" s="316"/>
    </row>
    <row r="45" spans="1:28" x14ac:dyDescent="0.2">
      <c r="B45" s="32">
        <v>1</v>
      </c>
      <c r="C45" s="32">
        <v>2</v>
      </c>
      <c r="D45" s="40">
        <v>3</v>
      </c>
      <c r="E45" s="42">
        <v>3</v>
      </c>
      <c r="F45" s="32">
        <v>4</v>
      </c>
      <c r="G45" s="32">
        <v>5</v>
      </c>
      <c r="H45" s="32">
        <v>6</v>
      </c>
      <c r="I45" s="32">
        <v>7</v>
      </c>
      <c r="J45" s="32">
        <v>8</v>
      </c>
      <c r="K45" s="40">
        <v>9</v>
      </c>
      <c r="L45" s="41">
        <v>9</v>
      </c>
      <c r="M45" s="42">
        <v>9</v>
      </c>
      <c r="N45" s="32">
        <v>10</v>
      </c>
      <c r="O45" s="40">
        <v>11</v>
      </c>
      <c r="P45" s="41">
        <v>11</v>
      </c>
      <c r="Q45" s="41">
        <v>11</v>
      </c>
      <c r="R45" s="41">
        <v>11</v>
      </c>
      <c r="S45" s="42">
        <v>11</v>
      </c>
      <c r="T45" s="32">
        <v>12</v>
      </c>
      <c r="U45" s="40">
        <v>13</v>
      </c>
      <c r="V45" s="41">
        <v>13</v>
      </c>
      <c r="W45" s="41">
        <v>13</v>
      </c>
      <c r="X45" s="42">
        <v>13</v>
      </c>
      <c r="Y45" s="32">
        <v>14</v>
      </c>
      <c r="Z45" s="40">
        <v>15</v>
      </c>
      <c r="AA45" s="42">
        <v>15</v>
      </c>
      <c r="AB45" s="32">
        <v>16</v>
      </c>
    </row>
  </sheetData>
  <mergeCells count="9">
    <mergeCell ref="B44:I44"/>
    <mergeCell ref="J44:T44"/>
    <mergeCell ref="U44:AB44"/>
    <mergeCell ref="B16:I16"/>
    <mergeCell ref="J16:T16"/>
    <mergeCell ref="U16:AB16"/>
    <mergeCell ref="B17:I17"/>
    <mergeCell ref="J17:T17"/>
    <mergeCell ref="U17:AB17"/>
  </mergeCells>
  <conditionalFormatting sqref="B23:AB24">
    <cfRule type="cellIs" dxfId="2" priority="1" operator="equal">
      <formula>"III"</formula>
    </cfRule>
    <cfRule type="cellIs" dxfId="1" priority="2" operator="equal">
      <formula>"II"</formula>
    </cfRule>
    <cfRule type="cellIs" dxfId="0" priority="3" operator="equal">
      <formula>"I"</formula>
    </cfRule>
  </conditionalFormatting>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Klasse</vt:lpstr>
      <vt:lpstr>Diagramme Klasse</vt:lpstr>
      <vt:lpstr>Meldedaten</vt:lpstr>
      <vt:lpstr>Meldedaten ohne Noten</vt:lpstr>
      <vt:lpstr>Diagramme Schule</vt:lpstr>
      <vt:lpstr>Anleitung</vt:lpstr>
      <vt:lpstr>Dat K</vt:lpstr>
      <vt:lpstr>Dat S</vt:lpstr>
      <vt:lpstr>Klasse!Druckbereich</vt:lpstr>
      <vt:lpstr>Meldedaten!Druckbereich</vt:lpstr>
      <vt:lpstr>'Meldedaten ohne Noten'!Druckbereich</vt:lpstr>
      <vt:lpstr>Meldedaten!Drucktitel</vt:lpstr>
      <vt:lpstr>'Meldedaten ohne Noten'!Drucktitel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Schoebbel, Christiane</dc:creator>
  <cp:lastModifiedBy>Schoebbel, Christiane</cp:lastModifiedBy>
  <cp:lastPrinted>2018-04-19T11:51:17Z</cp:lastPrinted>
  <dcterms:created xsi:type="dcterms:W3CDTF">2017-03-13T07:48:10Z</dcterms:created>
  <dcterms:modified xsi:type="dcterms:W3CDTF">2018-06-01T05:58:24Z</dcterms:modified>
</cp:coreProperties>
</file>