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uillonOliver\Desktop\"/>
    </mc:Choice>
  </mc:AlternateContent>
  <bookViews>
    <workbookView xWindow="600" yWindow="30" windowWidth="12915" windowHeight="7740" activeTab="6"/>
  </bookViews>
  <sheets>
    <sheet name="erreichte BE" sheetId="1" r:id="rId1"/>
    <sheet name="Diagramme Klasse" sheetId="9" r:id="rId2"/>
    <sheet name="Meldedaten" sheetId="2" r:id="rId3"/>
    <sheet name="Diagramme Schule" sheetId="10" r:id="rId4"/>
    <sheet name="Daten Klasse" sheetId="3" state="hidden" r:id="rId5"/>
    <sheet name="Daten Schule" sheetId="11" state="hidden" r:id="rId6"/>
    <sheet name="Anleitung" sheetId="13" r:id="rId7"/>
  </sheets>
  <definedNames>
    <definedName name="_xlnm.Print_Area" localSheetId="0">'erreichte BE'!$A$3:$AS$46</definedName>
    <definedName name="_xlnm.Print_Area" localSheetId="2">Meldedaten!$B$3:$C$95</definedName>
    <definedName name="_xlnm.Print_Titles" localSheetId="2">Meldedaten!$3:$4</definedName>
  </definedNames>
  <calcPr calcId="162913"/>
</workbook>
</file>

<file path=xl/calcChain.xml><?xml version="1.0" encoding="utf-8"?>
<calcChain xmlns="http://schemas.openxmlformats.org/spreadsheetml/2006/main">
  <c r="AQ16" i="1" l="1"/>
  <c r="AQ17" i="1"/>
  <c r="AQ18" i="1"/>
  <c r="AQ19" i="1"/>
  <c r="AQ20" i="1"/>
  <c r="AQ21" i="1"/>
  <c r="AQ22" i="1"/>
  <c r="AQ23" i="1"/>
  <c r="AQ24" i="1"/>
  <c r="AQ25" i="1"/>
  <c r="AQ26" i="1"/>
  <c r="AQ27" i="1"/>
  <c r="AQ28" i="1"/>
  <c r="AQ29" i="1"/>
  <c r="AQ30" i="1"/>
  <c r="AQ31" i="1"/>
  <c r="AQ32" i="1"/>
  <c r="AQ33" i="1"/>
  <c r="AQ34" i="1"/>
  <c r="AQ35" i="1"/>
  <c r="AQ36" i="1"/>
  <c r="AQ37" i="1"/>
  <c r="AQ38" i="1"/>
  <c r="AQ39" i="1"/>
  <c r="AQ11" i="1"/>
  <c r="AQ12" i="1"/>
  <c r="AQ13" i="1"/>
  <c r="AQ14" i="1"/>
  <c r="AQ15" i="1"/>
  <c r="AQ10" i="1"/>
  <c r="T46" i="1" l="1"/>
  <c r="S46" i="1"/>
  <c r="Q46" i="1"/>
  <c r="P46" i="1"/>
  <c r="AO40" i="1"/>
  <c r="X40" i="1"/>
  <c r="AT23" i="3" l="1"/>
  <c r="E6" i="2" l="1"/>
  <c r="C6" i="2" s="1"/>
  <c r="E7" i="2"/>
  <c r="C7" i="2" s="1"/>
  <c r="E10" i="2"/>
  <c r="C10" i="2" s="1"/>
  <c r="E12" i="2"/>
  <c r="C12" i="2" s="1"/>
  <c r="E13" i="2"/>
  <c r="C13" i="2" s="1"/>
  <c r="E15" i="2"/>
  <c r="C15" i="2" s="1"/>
  <c r="E16" i="2"/>
  <c r="C16" i="2" s="1"/>
  <c r="AH46" i="1" l="1"/>
  <c r="E19" i="2" s="1"/>
  <c r="C19" i="2" s="1"/>
  <c r="AJ40" i="1" l="1"/>
  <c r="F40" i="1"/>
  <c r="G40" i="1"/>
  <c r="H40" i="1"/>
  <c r="I40" i="1"/>
  <c r="J40" i="1"/>
  <c r="K40" i="1"/>
  <c r="L40" i="1"/>
  <c r="M40" i="1"/>
  <c r="N40" i="1"/>
  <c r="O40" i="1"/>
  <c r="P40" i="1"/>
  <c r="Q40" i="1"/>
  <c r="R40" i="1"/>
  <c r="S40" i="1"/>
  <c r="T40" i="1"/>
  <c r="E84" i="2" l="1"/>
  <c r="C84" i="2" s="1"/>
  <c r="AO23" i="3"/>
  <c r="S23" i="3"/>
  <c r="E63" i="2"/>
  <c r="C63" i="2" s="1"/>
  <c r="R23" i="3"/>
  <c r="E62" i="2"/>
  <c r="C62" i="2" s="1"/>
  <c r="E61" i="2"/>
  <c r="C61" i="2" s="1"/>
  <c r="I23" i="3"/>
  <c r="E60" i="2"/>
  <c r="C60" i="2" s="1"/>
  <c r="Q23" i="3"/>
  <c r="W23" i="3"/>
  <c r="E59" i="2"/>
  <c r="C59" i="2" s="1"/>
  <c r="E58" i="2"/>
  <c r="C58" i="2" s="1"/>
  <c r="P23" i="3"/>
  <c r="E57" i="2"/>
  <c r="C57" i="2" s="1"/>
  <c r="V23" i="3"/>
  <c r="E56" i="2"/>
  <c r="C56" i="2" s="1"/>
  <c r="U23" i="3"/>
  <c r="N23" i="3"/>
  <c r="E53" i="2"/>
  <c r="C53" i="2" s="1"/>
  <c r="M23" i="3"/>
  <c r="E52" i="2"/>
  <c r="C52" i="2" s="1"/>
  <c r="L23" i="3"/>
  <c r="E51" i="2"/>
  <c r="C51" i="2" s="1"/>
  <c r="K23" i="3"/>
  <c r="E50" i="2"/>
  <c r="C50" i="2" s="1"/>
  <c r="J23" i="3"/>
  <c r="E49" i="2"/>
  <c r="C49" i="2" s="1"/>
  <c r="E54" i="2"/>
  <c r="C54" i="2" s="1"/>
  <c r="O23" i="3"/>
  <c r="T23" i="3"/>
  <c r="E55" i="2"/>
  <c r="C55" i="2" s="1"/>
  <c r="AI46" i="1"/>
  <c r="E20" i="2" s="1"/>
  <c r="C20" i="2" s="1"/>
  <c r="AJ46" i="1"/>
  <c r="E21" i="2" s="1"/>
  <c r="C21" i="2" s="1"/>
  <c r="AR11" i="1"/>
  <c r="AP11" i="1" s="1"/>
  <c r="AR12" i="1"/>
  <c r="AP12" i="1" s="1"/>
  <c r="AR13" i="1"/>
  <c r="AP13" i="1" s="1"/>
  <c r="AR14" i="1"/>
  <c r="AP14" i="1" s="1"/>
  <c r="AR15" i="1"/>
  <c r="AP15" i="1" s="1"/>
  <c r="AR16" i="1"/>
  <c r="AP16" i="1" s="1"/>
  <c r="AR17" i="1"/>
  <c r="AP17" i="1" s="1"/>
  <c r="AR18" i="1"/>
  <c r="AP18" i="1" s="1"/>
  <c r="AR19" i="1"/>
  <c r="AP19" i="1" s="1"/>
  <c r="AR20" i="1"/>
  <c r="AP20" i="1" s="1"/>
  <c r="AR21" i="1"/>
  <c r="AP21" i="1" s="1"/>
  <c r="AR22" i="1"/>
  <c r="AP22" i="1" s="1"/>
  <c r="AR23" i="1"/>
  <c r="AP23" i="1" s="1"/>
  <c r="AR24" i="1"/>
  <c r="AP24" i="1" s="1"/>
  <c r="AR25" i="1"/>
  <c r="AP25" i="1" s="1"/>
  <c r="AR26" i="1"/>
  <c r="AP26" i="1" s="1"/>
  <c r="AR27" i="1"/>
  <c r="AP27" i="1" s="1"/>
  <c r="AR28" i="1"/>
  <c r="AP28" i="1" s="1"/>
  <c r="AR29" i="1"/>
  <c r="AP29" i="1" s="1"/>
  <c r="AR30" i="1"/>
  <c r="AP30" i="1" s="1"/>
  <c r="AR31" i="1"/>
  <c r="AP31" i="1" s="1"/>
  <c r="AR32" i="1"/>
  <c r="AP32" i="1" s="1"/>
  <c r="AR33" i="1"/>
  <c r="AP33" i="1" s="1"/>
  <c r="AR34" i="1"/>
  <c r="AP34" i="1" s="1"/>
  <c r="AR35" i="1"/>
  <c r="AP35" i="1" s="1"/>
  <c r="AR36" i="1"/>
  <c r="AP36" i="1" s="1"/>
  <c r="AR37" i="1"/>
  <c r="AP37" i="1" s="1"/>
  <c r="AR38" i="1"/>
  <c r="AP38" i="1" s="1"/>
  <c r="AR39" i="1"/>
  <c r="AP39" i="1" s="1"/>
  <c r="AR10" i="1"/>
  <c r="AP10" i="1" s="1"/>
  <c r="AI44" i="1" l="1"/>
  <c r="E30" i="2" s="1"/>
  <c r="C30" i="2" s="1"/>
  <c r="AM44" i="1"/>
  <c r="E34" i="2" s="1"/>
  <c r="C34" i="2" s="1"/>
  <c r="AL45" i="1"/>
  <c r="E42" i="2" s="1"/>
  <c r="C42" i="2" s="1"/>
  <c r="AJ44" i="1"/>
  <c r="E31" i="2" s="1"/>
  <c r="C31" i="2" s="1"/>
  <c r="AI45" i="1"/>
  <c r="E39" i="2" s="1"/>
  <c r="C39" i="2" s="1"/>
  <c r="AM45" i="1"/>
  <c r="E43" i="2" s="1"/>
  <c r="C43" i="2" s="1"/>
  <c r="AK44" i="1"/>
  <c r="E32" i="2" s="1"/>
  <c r="C32" i="2" s="1"/>
  <c r="AJ45" i="1"/>
  <c r="E40" i="2" s="1"/>
  <c r="C40" i="2" s="1"/>
  <c r="AH45" i="1"/>
  <c r="E38" i="2" s="1"/>
  <c r="C38" i="2" s="1"/>
  <c r="AL44" i="1"/>
  <c r="E33" i="2" s="1"/>
  <c r="C33" i="2" s="1"/>
  <c r="AK45" i="1"/>
  <c r="E41" i="2" s="1"/>
  <c r="C41" i="2" s="1"/>
  <c r="AH44" i="1"/>
  <c r="E29" i="2" s="1"/>
  <c r="C29" i="2" s="1"/>
  <c r="L3" i="1"/>
  <c r="AV14" i="1" s="1"/>
  <c r="E9" i="2" s="1"/>
  <c r="C9" i="2" s="1"/>
  <c r="AM46" i="1"/>
  <c r="E24" i="2" s="1"/>
  <c r="C24" i="2" s="1"/>
  <c r="AL46" i="1"/>
  <c r="E23" i="2" s="1"/>
  <c r="C23" i="2" s="1"/>
  <c r="AK46" i="1"/>
  <c r="E22" i="2" s="1"/>
  <c r="C22" i="2" s="1"/>
  <c r="T45" i="1" l="1"/>
  <c r="S45" i="1"/>
  <c r="Q45" i="1"/>
  <c r="P45" i="1"/>
  <c r="E91" i="2" l="1"/>
  <c r="E92" i="2"/>
  <c r="E89" i="2"/>
  <c r="E90" i="2"/>
  <c r="E67" i="2"/>
  <c r="Y22" i="3" s="1"/>
  <c r="E68" i="2"/>
  <c r="E69" i="2"/>
  <c r="Z22" i="3" s="1"/>
  <c r="E70" i="2"/>
  <c r="R45" i="1"/>
  <c r="AO41" i="1" s="1"/>
  <c r="O45" i="1"/>
  <c r="X41" i="1" s="1"/>
  <c r="C89" i="2" l="1"/>
  <c r="AQ22" i="3"/>
  <c r="C91" i="2"/>
  <c r="AR22" i="3"/>
  <c r="AV53" i="3" s="1"/>
  <c r="C67" i="2"/>
  <c r="AV52" i="3"/>
  <c r="AR23" i="3"/>
  <c r="C92" i="2"/>
  <c r="AQ23" i="3"/>
  <c r="C90" i="2"/>
  <c r="Y23" i="3"/>
  <c r="Y24" i="3" s="1"/>
  <c r="AV43" i="3" s="1"/>
  <c r="C68" i="2"/>
  <c r="C69" i="2"/>
  <c r="Z23" i="3"/>
  <c r="Z24" i="3" s="1"/>
  <c r="AV44" i="3" s="1"/>
  <c r="C70" i="2"/>
  <c r="AV51" i="3"/>
  <c r="E27" i="2"/>
  <c r="H22" i="3" s="1"/>
  <c r="AV50" i="3"/>
  <c r="AA22" i="3"/>
  <c r="AJ41" i="1"/>
  <c r="E36" i="2"/>
  <c r="T41" i="1"/>
  <c r="N41" i="1"/>
  <c r="P41" i="1"/>
  <c r="M41" i="1"/>
  <c r="S41" i="1"/>
  <c r="O41" i="1"/>
  <c r="Z40" i="1"/>
  <c r="AC23" i="3" s="1"/>
  <c r="AA40" i="1"/>
  <c r="AH23" i="3" s="1"/>
  <c r="AB40" i="1"/>
  <c r="AD23" i="3" s="1"/>
  <c r="AC40" i="1"/>
  <c r="AI23" i="3" s="1"/>
  <c r="AD40" i="1"/>
  <c r="AE23" i="3" s="1"/>
  <c r="AE40" i="1"/>
  <c r="AJ23" i="3" s="1"/>
  <c r="AF40" i="1"/>
  <c r="AG40" i="1"/>
  <c r="AL23" i="3" s="1"/>
  <c r="AH40" i="1"/>
  <c r="AM23" i="3" s="1"/>
  <c r="AI40" i="1"/>
  <c r="AN23" i="3" s="1"/>
  <c r="AK40" i="1"/>
  <c r="AG23" i="3" s="1"/>
  <c r="AL40" i="1"/>
  <c r="AP23" i="3" s="1"/>
  <c r="F41" i="1"/>
  <c r="G41" i="1"/>
  <c r="H41" i="1"/>
  <c r="I41" i="1"/>
  <c r="J41" i="1"/>
  <c r="K41" i="1"/>
  <c r="L41" i="1"/>
  <c r="Q41" i="1"/>
  <c r="R41" i="1"/>
  <c r="U40" i="1"/>
  <c r="E40" i="1"/>
  <c r="AS22" i="3" l="1"/>
  <c r="AU39" i="3" s="1"/>
  <c r="AR24" i="3"/>
  <c r="AV47" i="3" s="1"/>
  <c r="AS23" i="3"/>
  <c r="AQ24" i="3"/>
  <c r="AV46" i="3" s="1"/>
  <c r="AA23" i="3"/>
  <c r="AA24" i="3" s="1"/>
  <c r="AV42" i="3" s="1"/>
  <c r="AF23" i="3"/>
  <c r="AK23" i="3"/>
  <c r="C27" i="2"/>
  <c r="U41" i="1"/>
  <c r="E64" i="2"/>
  <c r="C64" i="2" s="1"/>
  <c r="X23" i="3"/>
  <c r="X24" i="3" s="1"/>
  <c r="E41" i="1"/>
  <c r="H23" i="3"/>
  <c r="H24" i="3" s="1"/>
  <c r="E48" i="2"/>
  <c r="C48" i="2" s="1"/>
  <c r="AU38" i="3"/>
  <c r="S24" i="3"/>
  <c r="J24" i="3"/>
  <c r="V24" i="3"/>
  <c r="T24" i="3"/>
  <c r="C36" i="2"/>
  <c r="AC22" i="3"/>
  <c r="AK41" i="1"/>
  <c r="E85" i="2"/>
  <c r="C85" i="2" s="1"/>
  <c r="AB41" i="1"/>
  <c r="E76" i="2"/>
  <c r="C76" i="2" s="1"/>
  <c r="AI41" i="1"/>
  <c r="E83" i="2"/>
  <c r="C83" i="2" s="1"/>
  <c r="AE41" i="1"/>
  <c r="E79" i="2"/>
  <c r="C79" i="2" s="1"/>
  <c r="AA41" i="1"/>
  <c r="E75" i="2"/>
  <c r="C75" i="2" s="1"/>
  <c r="AH41" i="1"/>
  <c r="E82" i="2"/>
  <c r="C82" i="2" s="1"/>
  <c r="AD41" i="1"/>
  <c r="E78" i="2"/>
  <c r="C78" i="2" s="1"/>
  <c r="AF41" i="1"/>
  <c r="E80" i="2"/>
  <c r="C80" i="2" s="1"/>
  <c r="AL41" i="1"/>
  <c r="E86" i="2"/>
  <c r="C86" i="2" s="1"/>
  <c r="AG41" i="1"/>
  <c r="E81" i="2"/>
  <c r="C81" i="2" s="1"/>
  <c r="AC41" i="1"/>
  <c r="E77" i="2"/>
  <c r="C77" i="2" s="1"/>
  <c r="Z41" i="1"/>
  <c r="E74" i="2"/>
  <c r="C74" i="2" s="1"/>
  <c r="AS24" i="3" l="1"/>
  <c r="AV45" i="3" s="1"/>
  <c r="AN24" i="3"/>
  <c r="AC24" i="3"/>
  <c r="AP24" i="3"/>
  <c r="AL24" i="3"/>
  <c r="AH24" i="3"/>
  <c r="AG24" i="3"/>
  <c r="AV33" i="3"/>
  <c r="BA35" i="3"/>
  <c r="BA37" i="3" s="1"/>
  <c r="AV34" i="3"/>
  <c r="BA36" i="3"/>
  <c r="AV32" i="3"/>
  <c r="BA34" i="3"/>
  <c r="AV29" i="3"/>
  <c r="BA29" i="3"/>
  <c r="BB29" i="3" s="1"/>
  <c r="AV28" i="3"/>
  <c r="BA28" i="3"/>
  <c r="AV31" i="3"/>
  <c r="BA32" i="3"/>
  <c r="BB36" i="3" l="1"/>
  <c r="BB34" i="3" s="1"/>
  <c r="AW34" i="3"/>
  <c r="BB35" i="3"/>
  <c r="AW33" i="3"/>
  <c r="AW31" i="3"/>
  <c r="BB32" i="3"/>
  <c r="AW28" i="3"/>
  <c r="BB28" i="3"/>
  <c r="AW30" i="3"/>
  <c r="BB30" i="3"/>
  <c r="BA30" i="3" s="1"/>
  <c r="BB37" i="3"/>
  <c r="AW35" i="3"/>
</calcChain>
</file>

<file path=xl/comments1.xml><?xml version="1.0" encoding="utf-8"?>
<comments xmlns="http://schemas.openxmlformats.org/spreadsheetml/2006/main">
  <authors>
    <author>Bouillon, Oliver</author>
  </authors>
  <commentList>
    <comment ref="AK19" authorId="0" shapeId="0">
      <text>
        <r>
          <rPr>
            <b/>
            <sz val="9"/>
            <color indexed="81"/>
            <rFont val="Tahoma"/>
            <family val="2"/>
          </rPr>
          <t>Bouillon, Oliver:</t>
        </r>
        <r>
          <rPr>
            <sz val="9"/>
            <color indexed="81"/>
            <rFont val="Tahoma"/>
            <family val="2"/>
          </rPr>
          <t xml:space="preserve">
zweimal aufgeführt wegen Zuordnung zu zwei verschiedenen Kompetenzsschwerpunkten</t>
        </r>
      </text>
    </comment>
  </commentList>
</comments>
</file>

<file path=xl/sharedStrings.xml><?xml version="1.0" encoding="utf-8"?>
<sst xmlns="http://schemas.openxmlformats.org/spreadsheetml/2006/main" count="325" uniqueCount="218">
  <si>
    <t>Teil A</t>
  </si>
  <si>
    <t>Nr.</t>
  </si>
  <si>
    <t>Name</t>
  </si>
  <si>
    <t>erreichbare Bewertungseinheiten (BE)</t>
  </si>
  <si>
    <t>Teil B 
Schreibaufgabe</t>
  </si>
  <si>
    <t>Prüfungsnote</t>
  </si>
  <si>
    <t>Wahlverhalten</t>
  </si>
  <si>
    <t>Aufgabensatz 1</t>
  </si>
  <si>
    <t>Aufgabensatz 2</t>
  </si>
  <si>
    <t>A1</t>
  </si>
  <si>
    <t>A2</t>
  </si>
  <si>
    <t>Note</t>
  </si>
  <si>
    <t>Anzahl Jahresnote</t>
  </si>
  <si>
    <t>Jahresnote 1:</t>
  </si>
  <si>
    <t>Jahresnote 2:</t>
  </si>
  <si>
    <t>Jahresnote 3:</t>
  </si>
  <si>
    <t>Jahresnote 4:</t>
  </si>
  <si>
    <t>Jahresnote 5:</t>
  </si>
  <si>
    <t>Jahresnote 6:</t>
  </si>
  <si>
    <t>Prüfungsnote 1:</t>
  </si>
  <si>
    <t>Prüfungsnote 2:</t>
  </si>
  <si>
    <t>Prüfungsnote 3:</t>
  </si>
  <si>
    <t>Prüfungsnote 4:</t>
  </si>
  <si>
    <t>Prüfungsnote 5:</t>
  </si>
  <si>
    <t>Prüfungsnote 6:</t>
  </si>
  <si>
    <t>Anzahl der erteilten Prüfungsnoten – Aufgabensatz 1</t>
  </si>
  <si>
    <t>Anzahl der erteilten Prüfungsnoten – Aufgabensatz 2</t>
  </si>
  <si>
    <t>Aufgabensatz 1
(lit.-pragmat. Traum und Wirklichkeit)</t>
  </si>
  <si>
    <t>3a</t>
  </si>
  <si>
    <t>3b</t>
  </si>
  <si>
    <t>4a</t>
  </si>
  <si>
    <t>4b</t>
  </si>
  <si>
    <t>5a</t>
  </si>
  <si>
    <t>5b</t>
  </si>
  <si>
    <t>6a</t>
  </si>
  <si>
    <t>6b</t>
  </si>
  <si>
    <t>7a</t>
  </si>
  <si>
    <t>7b</t>
  </si>
  <si>
    <t>7c</t>
  </si>
  <si>
    <t>Sprachleistung</t>
  </si>
  <si>
    <t>Aufgabensatz 2
(pragmat.-lit. Werbung und Konsum)</t>
  </si>
  <si>
    <t>Teil B</t>
  </si>
  <si>
    <t>1.1 Anzahl der Schülerinnen und Schüler im Schuljahrgang 10</t>
  </si>
  <si>
    <t>1.2 Anzahl der an der Prüfung teilnehmenden Schülerinnen und Schüler</t>
  </si>
  <si>
    <t>1.3 Anzahl der Schülerinnen und Schüler, die nicht zur Prüfung zugelassen wurden</t>
  </si>
  <si>
    <t>1.4 Anzahl der Schülerinnen und Schüler, die freiwillig nicht zur Prüfung angetreten sind</t>
  </si>
  <si>
    <t>4. Erreichte Bewertungseinheiten (BE) bezogen auf die einzelnen Aufgaben</t>
  </si>
  <si>
    <t>2. Anzahl der erteilten Jahresnoten für an der Prüfung teilnehmende Schülerinnen und Schüler</t>
  </si>
  <si>
    <t>Notenschlüssel</t>
  </si>
  <si>
    <t>ab BE</t>
  </si>
  <si>
    <r>
      <t xml:space="preserve">Bitte tragen Sie Ihre Daten in die </t>
    </r>
    <r>
      <rPr>
        <b/>
        <sz val="11"/>
        <color rgb="FFFF0000"/>
        <rFont val="Calibri"/>
        <family val="2"/>
        <scheme val="minor"/>
      </rPr>
      <t>rot umrandeten Zellen</t>
    </r>
    <r>
      <rPr>
        <b/>
        <sz val="11"/>
        <color theme="1"/>
        <rFont val="Calibri"/>
        <family val="2"/>
        <scheme val="minor"/>
      </rPr>
      <t xml:space="preserve"> ein.</t>
    </r>
  </si>
  <si>
    <t>Kreuz</t>
  </si>
  <si>
    <t>Realschulabschluss</t>
  </si>
  <si>
    <t>Deutsch 2017</t>
  </si>
  <si>
    <t>Anzahl der Schüler</t>
  </si>
  <si>
    <t>darin</t>
  </si>
  <si>
    <t xml:space="preserve">Klasse:  </t>
  </si>
  <si>
    <t>Wahl
des
Aufgaben
satzes</t>
  </si>
  <si>
    <t xml:space="preserve">Anzahl der Prüflinge:  </t>
  </si>
  <si>
    <t>weitere rückmelderelevante Daten der Klasse bitte ergänzen</t>
  </si>
  <si>
    <t>Anzahl</t>
  </si>
  <si>
    <t>in der Klasse</t>
  </si>
  <si>
    <t>davon mit qHS</t>
  </si>
  <si>
    <t>Schülerzahl</t>
  </si>
  <si>
    <t>Prüfungs-teilnehmer</t>
  </si>
  <si>
    <t>nicht zugelassen *</t>
  </si>
  <si>
    <t>freiwillig nicht angetreten *</t>
  </si>
  <si>
    <t>* Diese Schüler werden nicht bei der Erfassung der Jahresnoten, Prüfungs-noten und den Aufgabenerfüllungen berücksichtigt.</t>
  </si>
  <si>
    <t>B1</t>
  </si>
  <si>
    <t>B2</t>
  </si>
  <si>
    <t>Schreibaufgabe</t>
  </si>
  <si>
    <t xml:space="preserve">erreichte BE  </t>
  </si>
  <si>
    <t xml:space="preserve">Erfüllungsprozente  </t>
  </si>
  <si>
    <t>3. Angaben zur Themenwahl / Anzahl der erteilten Prüfungsnoten</t>
  </si>
  <si>
    <t>diese Kl.</t>
  </si>
  <si>
    <t>5. Hinweise durch die Lehrkräfte*</t>
  </si>
  <si>
    <t xml:space="preserve">       - Anzahl mit qualifiziertem Hauptschulabschluss aus 1.1</t>
  </si>
  <si>
    <t xml:space="preserve">       - Anzahl mit qualifiziertem Hauptschulabschluss aus 1.2</t>
  </si>
  <si>
    <t xml:space="preserve">       - Anzahl mit qualifiziertem Hauptschulabschluss aus 1.4</t>
  </si>
  <si>
    <t xml:space="preserve">       - Anzahl mit qualifiziertem Hauptschulabschluss aus 1.3</t>
  </si>
  <si>
    <t>Zusammenstellung der rückmelderelevanten Daten</t>
  </si>
  <si>
    <t>NEBENRECHNUNG</t>
  </si>
  <si>
    <t xml:space="preserve">Nachfolgende Daten werden (schulweise, nicht klassenweise) online durch das LISA erfasst.
Durch Eingabe der der Schule zugesandten TAN unter www.evaluation.sachsen-anhalt.de erreichen Sie das entsprechende Formular.
</t>
  </si>
  <si>
    <t>Um die Rückmeldedaten der Schule zu erzeugen, können in den grün umrandeten Bereich die Ergebnisse weiterer Klassen kopiert werden bzw. von Hand ergänzt werden.
Gelben Bereich einer anderen Datei (Klasse) markieren, kopieren und im grünen Bereich als Werte (Inhalt) einfügen.</t>
  </si>
  <si>
    <t>Rückmeldedaten</t>
  </si>
  <si>
    <t>ê</t>
  </si>
  <si>
    <t>Kl. 2</t>
  </si>
  <si>
    <t>Kl. 3</t>
  </si>
  <si>
    <t>Kl. 4</t>
  </si>
  <si>
    <t>Kl. 5</t>
  </si>
  <si>
    <t>1. Allgemeine Angaben</t>
  </si>
  <si>
    <t>BE der Sprachleistung</t>
  </si>
  <si>
    <t>BE dieser Schreibaufgabe</t>
  </si>
  <si>
    <t>Wie viele Schülerinnen und Schüler haben Aufgabensatz 1 gewählt?</t>
  </si>
  <si>
    <t>Wie viele Schülerinnen und Schüler haben Aufgabensatz 2 gewählt?</t>
  </si>
  <si>
    <t>Anzahl Prüfungsnote Aufg.satz 1</t>
  </si>
  <si>
    <t>Anzahl Prüfungsnote Aufg.satz 2</t>
  </si>
  <si>
    <r>
      <t xml:space="preserve">Bei </t>
    </r>
    <r>
      <rPr>
        <sz val="10"/>
        <rFont val="Calibri"/>
        <family val="2"/>
        <scheme val="minor"/>
      </rPr>
      <t>???</t>
    </r>
    <r>
      <rPr>
        <sz val="10"/>
        <color theme="1"/>
        <rFont val="Calibri"/>
        <family val="2"/>
        <scheme val="minor"/>
      </rPr>
      <t xml:space="preserve"> In blauer Spalte wurden Kreuze nicht korrekt gesetzt.</t>
    </r>
  </si>
  <si>
    <t>Lesen – Mit Texten umgehen</t>
  </si>
  <si>
    <t>Sprechen, Zuhören und Schreiben</t>
  </si>
  <si>
    <t>Sprache und Sprachgebrauch untersuchen</t>
  </si>
  <si>
    <t>Grammatische Mittel kennen und funktional verwenden</t>
  </si>
  <si>
    <t>Lesetechniken und Lesestrategien kennen und nutzen</t>
  </si>
  <si>
    <t>Literarische Texte verstehen und reflektieren</t>
  </si>
  <si>
    <t>Sachbezogen, situationsangemessen und adressatengerecht schreiben</t>
  </si>
  <si>
    <t>Lexikalische Einheiten kennen und funktional verwenden</t>
  </si>
  <si>
    <t>Normrichtig schreiben</t>
  </si>
  <si>
    <t>Sachtexte verstehen, reflektieren und nutzen</t>
  </si>
  <si>
    <t>Sprache in Verwendungszusammenhängen reflektieren und gestalten</t>
  </si>
  <si>
    <t>Kompoetenzschwerpunkt</t>
  </si>
  <si>
    <t>maximal erreichbare BE</t>
  </si>
  <si>
    <t>Anzahl Prüflinge</t>
  </si>
  <si>
    <t>erreichte BE der Klasse</t>
  </si>
  <si>
    <t>Aufg. B1</t>
  </si>
  <si>
    <t>Aufg. B2</t>
  </si>
  <si>
    <t>gesamt</t>
  </si>
  <si>
    <t>Lesetechniken und
Lesestrategien
kennen und nutzen</t>
  </si>
  <si>
    <t>Literarische Texte
verstehen
und reflektieren</t>
  </si>
  <si>
    <t>Sachtexte verstehen,
reflektieren
und nutzen</t>
  </si>
  <si>
    <t>Lexikalische Einheiten
kennen und
funktional verwenden</t>
  </si>
  <si>
    <t>Sprache in Verwen-
dungszusammen-
hängen reflektieren
und gestalten</t>
  </si>
  <si>
    <t>Grammatische Mittel
kennen und
funktional verwenden</t>
  </si>
  <si>
    <t>Sprechen, Zuhören
und Schreiben</t>
  </si>
  <si>
    <t>Aufgaben-
satz 1</t>
  </si>
  <si>
    <t>Aufgaben-
satz 2</t>
  </si>
  <si>
    <t>Lesen - Mit Texten umgehen</t>
  </si>
  <si>
    <t>Normrichtig
schreiben</t>
  </si>
  <si>
    <t>Lesetechniken und Lesestrategien
kennen und nutzen</t>
  </si>
  <si>
    <t>Literarische Texte 
verstehen und reflektieren</t>
  </si>
  <si>
    <t>Sachtexte verstehen,
reflektieren und nutzen</t>
  </si>
  <si>
    <t>Sachbezogen, situationsangemessen
und adressatengerecht schreiben</t>
  </si>
  <si>
    <t>Lexikalische Einheiten 
kennen und funktional 
verwenden</t>
  </si>
  <si>
    <t>Sprache in Verwendungs-
zusammenhängen reflek-
tieren und gestalten</t>
  </si>
  <si>
    <t>Grammatische Mittel 
kennen und funktio-
nal verwenden</t>
  </si>
  <si>
    <t>Diagdat für Wahlverhalten</t>
  </si>
  <si>
    <t>Diagdat für Wahlverhalten Teil B</t>
  </si>
  <si>
    <t>Diagdat für Erfüllung Teil B</t>
  </si>
  <si>
    <t>Diagrammdaten für alle Kompetenzen Teil A in einem</t>
  </si>
  <si>
    <t>Diagrammdaten für drei einzelne Kompetenzdiags Teil A in einem</t>
  </si>
  <si>
    <t>Kompetenzschwerpunkt</t>
  </si>
  <si>
    <t>Lesen - Mit Texten
umgehen</t>
  </si>
  <si>
    <t>Sprache und 
Sprachgebrauch
untersuchen</t>
  </si>
  <si>
    <t>Sprache in Verwendungszusammen-
hängen reflektieren und gestalten</t>
  </si>
  <si>
    <t>Sachtexte verstehen, reflektieren
und nutzen</t>
  </si>
  <si>
    <t>Übersicht über die Aufgaben im Teil A, die in das Ergebnis eines Kompetenzsschwerpunktes eingegangen sind</t>
  </si>
  <si>
    <t>Teil B - Schreibaufgabe</t>
  </si>
  <si>
    <t>Aufgaben im</t>
  </si>
  <si>
    <t>A.satz 1</t>
  </si>
  <si>
    <t>A.satz 2</t>
  </si>
  <si>
    <t>Kompetenzbereich</t>
  </si>
  <si>
    <t>Teil B 
Schreibaufg.</t>
  </si>
  <si>
    <t>BE Schreibaufgabe</t>
  </si>
  <si>
    <t>*Die nachfolgenden Wertungen und mögliche verbale Einschätzungen bitte online ergänzen.</t>
  </si>
  <si>
    <t>x</t>
  </si>
  <si>
    <t>aaaaa</t>
  </si>
  <si>
    <t>bbbbb</t>
  </si>
  <si>
    <t>ccccc</t>
  </si>
  <si>
    <t>ddddd</t>
  </si>
  <si>
    <t>eeeee</t>
  </si>
  <si>
    <t>fffff</t>
  </si>
  <si>
    <t>ggggg</t>
  </si>
  <si>
    <t>hhhhh</t>
  </si>
  <si>
    <t>iiiii</t>
  </si>
  <si>
    <t>kkkkk</t>
  </si>
  <si>
    <t>lllll</t>
  </si>
  <si>
    <t>mmmmm</t>
  </si>
  <si>
    <t>nnnnn</t>
  </si>
  <si>
    <t>ooooo</t>
  </si>
  <si>
    <t>ppppp</t>
  </si>
  <si>
    <t>qqqqq</t>
  </si>
  <si>
    <t>rrrrr</t>
  </si>
  <si>
    <t>sssss</t>
  </si>
  <si>
    <t>ttttt</t>
  </si>
  <si>
    <t>Aufgabensatz 1
(Lorem ipsum dolor)</t>
  </si>
  <si>
    <t>Aufgabensatz 2
(Et dolore magna aliquyam)</t>
  </si>
  <si>
    <t>Schriftliche Abschlussprüfung 2017 Realschulabschluss Deutsch - Testdummy</t>
  </si>
  <si>
    <t>Testdummy</t>
  </si>
  <si>
    <t>Aufgabensatz 1 - Lorem ipsum dolor</t>
  </si>
  <si>
    <t>Aufgabensatz 2 - Et dolore magna aliquyam</t>
  </si>
  <si>
    <t>1 aaaaa</t>
  </si>
  <si>
    <t>2 bbbbb</t>
  </si>
  <si>
    <t>3a ccccc</t>
  </si>
  <si>
    <t>3b ddddd</t>
  </si>
  <si>
    <t>4a eeeee</t>
  </si>
  <si>
    <t>4b fffff</t>
  </si>
  <si>
    <t>5a ggggg</t>
  </si>
  <si>
    <t>5b hhhhh</t>
  </si>
  <si>
    <t>6a iiiii</t>
  </si>
  <si>
    <t>6b kkkkk</t>
  </si>
  <si>
    <t>7a lllll</t>
  </si>
  <si>
    <t>7b mmmmm</t>
  </si>
  <si>
    <t>7c nnnnn</t>
  </si>
  <si>
    <t>8 ooooo</t>
  </si>
  <si>
    <t>9 ppppp</t>
  </si>
  <si>
    <t>10 qqqqq</t>
  </si>
  <si>
    <t>3 ccccc</t>
  </si>
  <si>
    <t>4 ddddd</t>
  </si>
  <si>
    <t>5 eeeee</t>
  </si>
  <si>
    <t>6 fffff</t>
  </si>
  <si>
    <t>7 ggggg</t>
  </si>
  <si>
    <t>8 hhhhh</t>
  </si>
  <si>
    <t>9 iiiii</t>
  </si>
  <si>
    <t>10 kkkkk</t>
  </si>
  <si>
    <t>11 lllll</t>
  </si>
  <si>
    <t>12 mmmmm</t>
  </si>
  <si>
    <r>
      <t xml:space="preserve">Wie viele Schülerinnen und Schüler haben B1 </t>
    </r>
    <r>
      <rPr>
        <b/>
        <sz val="11"/>
        <color theme="1"/>
        <rFont val="Calibri"/>
        <family val="2"/>
        <scheme val="minor"/>
      </rPr>
      <t>„rrrrr“</t>
    </r>
    <r>
      <rPr>
        <sz val="11"/>
        <color theme="1"/>
        <rFont val="Calibri"/>
        <family val="2"/>
        <scheme val="minor"/>
      </rPr>
      <t xml:space="preserve">  gewählt?</t>
    </r>
  </si>
  <si>
    <r>
      <t xml:space="preserve">Wie viele Schülerinnen und Schüler haben B2 </t>
    </r>
    <r>
      <rPr>
        <b/>
        <sz val="11"/>
        <color rgb="FF000000"/>
        <rFont val="Calibri"/>
        <family val="2"/>
        <scheme val="minor"/>
      </rPr>
      <t>„sssss“</t>
    </r>
    <r>
      <rPr>
        <sz val="11"/>
        <color rgb="FF000000"/>
        <rFont val="Calibri"/>
        <family val="2"/>
        <scheme val="minor"/>
      </rPr>
      <t xml:space="preserve">  gewählt?</t>
    </r>
  </si>
  <si>
    <r>
      <t xml:space="preserve">Wie viele Schülerinnen und Schüler haben B1 </t>
    </r>
    <r>
      <rPr>
        <b/>
        <sz val="11"/>
        <color theme="1"/>
        <rFont val="Calibri"/>
        <family val="2"/>
        <scheme val="minor"/>
      </rPr>
      <t>„ttttt“</t>
    </r>
    <r>
      <rPr>
        <sz val="11"/>
        <color theme="1"/>
        <rFont val="Calibri"/>
        <family val="2"/>
        <scheme val="minor"/>
      </rPr>
      <t xml:space="preserve">  gewählt?</t>
    </r>
  </si>
  <si>
    <r>
      <t xml:space="preserve">Wie viele Schülerinnen und Schüler haben B2 </t>
    </r>
    <r>
      <rPr>
        <b/>
        <sz val="11"/>
        <color rgb="FF000000"/>
        <rFont val="Calibri"/>
        <family val="2"/>
        <scheme val="minor"/>
      </rPr>
      <t>„uuuuu“</t>
    </r>
    <r>
      <rPr>
        <sz val="11"/>
        <color rgb="FF000000"/>
        <rFont val="Calibri"/>
        <family val="2"/>
        <scheme val="minor"/>
      </rPr>
      <t xml:space="preserve">  gewählt?</t>
    </r>
  </si>
  <si>
    <t>uuuuu</t>
  </si>
  <si>
    <t>Folgt erst in der tatsächlichen Auswertung. Enthält die gleichen Diagramme wie Klasse aber auf Basis der Meldetaten der Schule.</t>
  </si>
  <si>
    <t>siehe Diagramme Schule</t>
  </si>
  <si>
    <t>p</t>
  </si>
  <si>
    <t>a</t>
  </si>
  <si>
    <t>Jahresnote</t>
  </si>
  <si>
    <t>Gesamtanzahl BE</t>
  </si>
  <si>
    <r>
      <t xml:space="preserve">Das Anforderungsniveau war                              zu niedrig  </t>
    </r>
    <r>
      <rPr>
        <sz val="11"/>
        <color theme="1"/>
        <rFont val="Wingdings"/>
        <charset val="2"/>
      </rPr>
      <t xml:space="preserve">o o o o o </t>
    </r>
    <r>
      <rPr>
        <sz val="11"/>
        <color theme="1"/>
        <rFont val="Calibri"/>
        <family val="2"/>
        <scheme val="minor"/>
      </rPr>
      <t>zu hoch</t>
    </r>
  </si>
  <si>
    <t xml:space="preserve">Hier haben Sie die Möglichkeit zu einer kurzen verbalen Einschätzung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</si>
</sst>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b/>
      <sz val="16"/>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0"/>
      <color rgb="FFFF0000"/>
      <name val="Calibri"/>
      <family val="2"/>
      <scheme val="minor"/>
    </font>
    <font>
      <sz val="12"/>
      <color theme="1"/>
      <name val="Calibri"/>
      <family val="2"/>
      <scheme val="minor"/>
    </font>
    <font>
      <i/>
      <sz val="10"/>
      <color theme="1"/>
      <name val="Calibri"/>
      <family val="2"/>
      <scheme val="minor"/>
    </font>
    <font>
      <sz val="11"/>
      <color rgb="FFFF0000"/>
      <name val="Calibri"/>
      <family val="2"/>
      <scheme val="minor"/>
    </font>
    <font>
      <b/>
      <sz val="9"/>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9"/>
      <color theme="1"/>
      <name val="Calibri"/>
      <family val="2"/>
      <scheme val="minor"/>
    </font>
    <font>
      <b/>
      <sz val="12"/>
      <name val="Calibri"/>
      <family val="2"/>
      <scheme val="minor"/>
    </font>
    <font>
      <sz val="10"/>
      <name val="Wingdings"/>
      <charset val="2"/>
    </font>
    <font>
      <sz val="10"/>
      <color theme="1"/>
      <name val="Wingdings"/>
      <charset val="2"/>
    </font>
    <font>
      <sz val="9"/>
      <color indexed="81"/>
      <name val="Tahoma"/>
      <family val="2"/>
    </font>
    <font>
      <b/>
      <sz val="9"/>
      <color indexed="81"/>
      <name val="Tahoma"/>
      <family val="2"/>
    </font>
    <font>
      <sz val="11"/>
      <color theme="1"/>
      <name val="Wingdings"/>
      <charset val="2"/>
    </font>
    <font>
      <sz val="11"/>
      <name val="Calibri"/>
      <family val="2"/>
      <scheme val="minor"/>
    </font>
    <font>
      <sz val="11"/>
      <color theme="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6"/>
        <bgColor indexed="64"/>
      </patternFill>
    </fill>
    <fill>
      <patternFill patternType="solid">
        <fgColor rgb="FFCCECFF"/>
        <bgColor indexed="64"/>
      </patternFill>
    </fill>
    <fill>
      <patternFill patternType="solid">
        <fgColor theme="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CCFFCC"/>
        <bgColor indexed="64"/>
      </patternFill>
    </fill>
    <fill>
      <patternFill patternType="solid">
        <fgColor theme="6" tint="0.59999389629810485"/>
        <bgColor indexed="64"/>
      </patternFill>
    </fill>
    <fill>
      <patternFill patternType="solid">
        <fgColor rgb="FFEEECE1"/>
        <bgColor indexed="64"/>
      </patternFill>
    </fill>
    <fill>
      <patternFill patternType="solid">
        <fgColor theme="6"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0000"/>
        <bgColor indexed="64"/>
      </patternFill>
    </fill>
  </fills>
  <borders count="151">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FFC000"/>
      </left>
      <right style="thick">
        <color rgb="FFFFC000"/>
      </right>
      <top style="thick">
        <color rgb="FFFFC000"/>
      </top>
      <bottom style="thin">
        <color indexed="64"/>
      </bottom>
      <diagonal/>
    </border>
    <border>
      <left style="thick">
        <color rgb="FFFFC000"/>
      </left>
      <right style="thick">
        <color rgb="FFFFC000"/>
      </right>
      <top style="thin">
        <color indexed="64"/>
      </top>
      <bottom style="thin">
        <color indexed="64"/>
      </bottom>
      <diagonal/>
    </border>
    <border>
      <left style="thick">
        <color rgb="FFFFC000"/>
      </left>
      <right style="thick">
        <color rgb="FFFFC000"/>
      </right>
      <top/>
      <bottom/>
      <diagonal/>
    </border>
    <border>
      <left style="thick">
        <color rgb="FF00B050"/>
      </left>
      <right style="thin">
        <color indexed="64"/>
      </right>
      <top style="thick">
        <color rgb="FF00B050"/>
      </top>
      <bottom style="thin">
        <color indexed="64"/>
      </bottom>
      <diagonal/>
    </border>
    <border>
      <left/>
      <right/>
      <top style="thick">
        <color rgb="FF00B050"/>
      </top>
      <bottom/>
      <diagonal/>
    </border>
    <border>
      <left style="thin">
        <color indexed="64"/>
      </left>
      <right style="thin">
        <color indexed="64"/>
      </right>
      <top style="thick">
        <color rgb="FF00B050"/>
      </top>
      <bottom style="thin">
        <color indexed="64"/>
      </bottom>
      <diagonal/>
    </border>
    <border>
      <left style="thin">
        <color indexed="64"/>
      </left>
      <right style="thick">
        <color rgb="FF00B050"/>
      </right>
      <top style="thick">
        <color rgb="FF00B050"/>
      </top>
      <bottom style="thin">
        <color indexed="64"/>
      </bottom>
      <diagonal/>
    </border>
    <border>
      <left style="thick">
        <color rgb="FF00B050"/>
      </left>
      <right style="thin">
        <color indexed="64"/>
      </right>
      <top style="thin">
        <color indexed="64"/>
      </top>
      <bottom style="thin">
        <color indexed="64"/>
      </bottom>
      <diagonal/>
    </border>
    <border>
      <left style="thin">
        <color indexed="64"/>
      </left>
      <right style="thick">
        <color rgb="FF00B050"/>
      </right>
      <top style="thin">
        <color indexed="64"/>
      </top>
      <bottom style="thin">
        <color indexed="64"/>
      </bottom>
      <diagonal/>
    </border>
    <border>
      <left style="thick">
        <color rgb="FF00B050"/>
      </left>
      <right/>
      <top/>
      <bottom/>
      <diagonal/>
    </border>
    <border>
      <left/>
      <right style="thick">
        <color rgb="FF00B050"/>
      </right>
      <top/>
      <bottom/>
      <diagonal/>
    </border>
    <border>
      <left style="thick">
        <color rgb="FF00B050"/>
      </left>
      <right style="thin">
        <color indexed="64"/>
      </right>
      <top style="thin">
        <color indexed="64"/>
      </top>
      <bottom style="thick">
        <color rgb="FF00B050"/>
      </bottom>
      <diagonal/>
    </border>
    <border>
      <left/>
      <right/>
      <top/>
      <bottom style="thick">
        <color rgb="FF00B050"/>
      </bottom>
      <diagonal/>
    </border>
    <border>
      <left style="thin">
        <color indexed="64"/>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right/>
      <top style="thick">
        <color rgb="FFFFC000"/>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ck">
        <color rgb="FFFF0000"/>
      </left>
      <right style="thin">
        <color auto="1"/>
      </right>
      <top style="thick">
        <color rgb="FFFF0000"/>
      </top>
      <bottom style="thin">
        <color auto="1"/>
      </bottom>
      <diagonal/>
    </border>
    <border>
      <left style="thin">
        <color indexed="64"/>
      </left>
      <right style="thick">
        <color rgb="FFFF0000"/>
      </right>
      <top style="thick">
        <color rgb="FFFF0000"/>
      </top>
      <bottom style="thin">
        <color indexed="64"/>
      </bottom>
      <diagonal/>
    </border>
    <border>
      <left style="thick">
        <color rgb="FFFF0000"/>
      </left>
      <right style="thin">
        <color auto="1"/>
      </right>
      <top style="thin">
        <color auto="1"/>
      </top>
      <bottom/>
      <diagonal/>
    </border>
    <border>
      <left style="thin">
        <color auto="1"/>
      </left>
      <right style="thick">
        <color rgb="FFFF0000"/>
      </right>
      <top style="thin">
        <color auto="1"/>
      </top>
      <bottom style="thin">
        <color auto="1"/>
      </bottom>
      <diagonal/>
    </border>
    <border>
      <left/>
      <right style="thick">
        <color rgb="FFFF0000"/>
      </right>
      <top style="thick">
        <color rgb="FFFF0000"/>
      </top>
      <bottom style="thin">
        <color auto="1"/>
      </bottom>
      <diagonal/>
    </border>
    <border>
      <left/>
      <right style="thick">
        <color rgb="FFFF0000"/>
      </right>
      <top style="thin">
        <color auto="1"/>
      </top>
      <bottom style="thin">
        <color auto="1"/>
      </bottom>
      <diagonal/>
    </border>
    <border>
      <left/>
      <right style="thick">
        <color rgb="FFFF0000"/>
      </right>
      <top style="thin">
        <color auto="1"/>
      </top>
      <bottom style="thick">
        <color rgb="FFFF0000"/>
      </bottom>
      <diagonal/>
    </border>
    <border>
      <left style="thick">
        <color rgb="FFFF0000"/>
      </left>
      <right style="thin">
        <color auto="1"/>
      </right>
      <top/>
      <bottom style="thin">
        <color auto="1"/>
      </bottom>
      <diagonal/>
    </border>
    <border>
      <left style="thick">
        <color rgb="FFFF0000"/>
      </left>
      <right style="thin">
        <color auto="1"/>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rgb="FF00B050"/>
      </left>
      <right/>
      <top style="thick">
        <color rgb="FF00B050"/>
      </top>
      <bottom/>
      <diagonal/>
    </border>
    <border>
      <left/>
      <right style="thick">
        <color rgb="FF00B050"/>
      </right>
      <top style="thick">
        <color rgb="FF00B050"/>
      </top>
      <bottom/>
      <diagonal/>
    </border>
    <border>
      <left/>
      <right/>
      <top/>
      <bottom style="thick">
        <color auto="1"/>
      </bottom>
      <diagonal/>
    </border>
    <border>
      <left style="thick">
        <color rgb="FF00B050"/>
      </left>
      <right/>
      <top/>
      <bottom style="thick">
        <color rgb="FF00B050"/>
      </bottom>
      <diagonal/>
    </border>
    <border>
      <left/>
      <right style="thick">
        <color rgb="FF00B050"/>
      </right>
      <top/>
      <bottom style="thick">
        <color rgb="FF00B050"/>
      </bottom>
      <diagonal/>
    </border>
    <border>
      <left style="thick">
        <color rgb="FFFFC000"/>
      </left>
      <right style="thick">
        <color rgb="FFFFC000"/>
      </right>
      <top/>
      <bottom style="thin">
        <color indexed="64"/>
      </bottom>
      <diagonal/>
    </border>
    <border>
      <left style="thick">
        <color rgb="FF00B050"/>
      </left>
      <right/>
      <top/>
      <bottom style="thin">
        <color indexed="64"/>
      </bottom>
      <diagonal/>
    </border>
    <border>
      <left/>
      <right style="thick">
        <color rgb="FF00B050"/>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ck">
        <color rgb="FFFF0000"/>
      </top>
      <bottom style="hair">
        <color indexed="64"/>
      </bottom>
      <diagonal/>
    </border>
    <border>
      <left style="hair">
        <color indexed="64"/>
      </left>
      <right style="thin">
        <color indexed="64"/>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hair">
        <color indexed="64"/>
      </right>
      <top style="thick">
        <color rgb="FFFF0000"/>
      </top>
      <bottom style="hair">
        <color indexed="64"/>
      </bottom>
      <diagonal/>
    </border>
    <border>
      <left/>
      <right style="hair">
        <color indexed="64"/>
      </right>
      <top style="thick">
        <color rgb="FFFF0000"/>
      </top>
      <bottom style="hair">
        <color indexed="64"/>
      </bottom>
      <diagonal/>
    </border>
    <border>
      <left style="hair">
        <color indexed="64"/>
      </left>
      <right style="hair">
        <color indexed="64"/>
      </right>
      <top style="thick">
        <color rgb="FFFF0000"/>
      </top>
      <bottom style="hair">
        <color indexed="64"/>
      </bottom>
      <diagonal/>
    </border>
    <border>
      <left style="hair">
        <color indexed="64"/>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style="thin">
        <color indexed="64"/>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style="thin">
        <color indexed="64"/>
      </right>
      <top style="hair">
        <color indexed="64"/>
      </top>
      <bottom style="thin">
        <color indexed="64"/>
      </bottom>
      <diagonal/>
    </border>
    <border>
      <left/>
      <right style="thick">
        <color rgb="FFFF0000"/>
      </right>
      <top style="hair">
        <color indexed="64"/>
      </top>
      <bottom style="thin">
        <color indexed="64"/>
      </bottom>
      <diagonal/>
    </border>
    <border>
      <left style="thick">
        <color rgb="FFFF0000"/>
      </left>
      <right style="thin">
        <color indexed="64"/>
      </right>
      <top/>
      <bottom style="hair">
        <color indexed="64"/>
      </bottom>
      <diagonal/>
    </border>
    <border>
      <left/>
      <right style="thick">
        <color rgb="FFFF0000"/>
      </right>
      <top/>
      <bottom style="hair">
        <color indexed="64"/>
      </bottom>
      <diagonal/>
    </border>
    <border>
      <left style="thick">
        <color rgb="FFFF0000"/>
      </left>
      <right style="thin">
        <color indexed="64"/>
      </right>
      <top style="hair">
        <color indexed="64"/>
      </top>
      <bottom style="thick">
        <color rgb="FFFF0000"/>
      </bottom>
      <diagonal/>
    </border>
    <border>
      <left style="thin">
        <color indexed="64"/>
      </left>
      <right style="hair">
        <color indexed="64"/>
      </right>
      <top style="hair">
        <color indexed="64"/>
      </top>
      <bottom style="thick">
        <color rgb="FFFF0000"/>
      </bottom>
      <diagonal/>
    </border>
    <border>
      <left/>
      <right style="hair">
        <color indexed="64"/>
      </right>
      <top style="hair">
        <color indexed="64"/>
      </top>
      <bottom style="thick">
        <color rgb="FFFF0000"/>
      </bottom>
      <diagonal/>
    </border>
    <border>
      <left style="hair">
        <color indexed="64"/>
      </left>
      <right style="hair">
        <color indexed="64"/>
      </right>
      <top style="hair">
        <color indexed="64"/>
      </top>
      <bottom style="thick">
        <color rgb="FFFF0000"/>
      </bottom>
      <diagonal/>
    </border>
    <border>
      <left style="hair">
        <color indexed="64"/>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style="hair">
        <color indexed="64"/>
      </right>
      <top style="thick">
        <color rgb="FFFF0000"/>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style="thin">
        <color indexed="64"/>
      </bottom>
      <diagonal/>
    </border>
    <border>
      <left style="thick">
        <color rgb="FFFF0000"/>
      </left>
      <right style="hair">
        <color indexed="64"/>
      </right>
      <top/>
      <bottom style="hair">
        <color indexed="64"/>
      </bottom>
      <diagonal/>
    </border>
    <border>
      <left style="thick">
        <color rgb="FFFF0000"/>
      </left>
      <right style="hair">
        <color indexed="64"/>
      </right>
      <top style="hair">
        <color indexed="64"/>
      </top>
      <bottom style="thick">
        <color rgb="FFFF0000"/>
      </bottom>
      <diagonal/>
    </border>
    <border>
      <left style="thin">
        <color indexed="64"/>
      </left>
      <right/>
      <top style="thin">
        <color indexed="64"/>
      </top>
      <bottom style="hair">
        <color indexed="64"/>
      </bottom>
      <diagonal/>
    </border>
    <border>
      <left style="thick">
        <color rgb="FFFF0000"/>
      </left>
      <right style="thick">
        <color rgb="FFFF0000"/>
      </right>
      <top style="thick">
        <color rgb="FFFF0000"/>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thin">
        <color indexed="64"/>
      </bottom>
      <diagonal/>
    </border>
    <border>
      <left style="thick">
        <color rgb="FFFF0000"/>
      </left>
      <right style="thick">
        <color rgb="FFFF0000"/>
      </right>
      <top/>
      <bottom style="hair">
        <color indexed="64"/>
      </bottom>
      <diagonal/>
    </border>
    <border>
      <left style="thick">
        <color rgb="FFFF0000"/>
      </left>
      <right style="thick">
        <color rgb="FFFF0000"/>
      </right>
      <top style="hair">
        <color indexed="64"/>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4">
    <xf numFmtId="0" fontId="0" fillId="0" borderId="0"/>
    <xf numFmtId="0" fontId="1" fillId="0" borderId="0"/>
    <xf numFmtId="9" fontId="1" fillId="0" borderId="0" applyFont="0" applyFill="0" applyBorder="0" applyAlignment="0" applyProtection="0"/>
    <xf numFmtId="9" fontId="2" fillId="0" borderId="0" applyFont="0" applyFill="0" applyBorder="0" applyAlignment="0" applyProtection="0"/>
  </cellStyleXfs>
  <cellXfs count="425">
    <xf numFmtId="0" fontId="0" fillId="0" borderId="0" xfId="0"/>
    <xf numFmtId="0" fontId="0" fillId="0" borderId="27" xfId="0" applyFont="1" applyBorder="1"/>
    <xf numFmtId="0" fontId="0" fillId="0" borderId="28" xfId="0" applyFont="1" applyBorder="1"/>
    <xf numFmtId="0" fontId="0" fillId="0" borderId="29" xfId="0" applyFont="1" applyBorder="1"/>
    <xf numFmtId="0" fontId="0" fillId="0" borderId="30" xfId="0" applyFont="1" applyBorder="1"/>
    <xf numFmtId="0" fontId="4" fillId="0" borderId="0" xfId="0" applyFont="1" applyBorder="1"/>
    <xf numFmtId="0" fontId="0" fillId="0" borderId="0" xfId="0" applyFont="1" applyBorder="1"/>
    <xf numFmtId="0" fontId="0" fillId="0" borderId="31" xfId="0" applyFont="1" applyBorder="1"/>
    <xf numFmtId="0" fontId="5" fillId="0" borderId="0" xfId="0" applyFont="1" applyBorder="1"/>
    <xf numFmtId="0" fontId="0" fillId="0" borderId="32" xfId="0" applyFont="1" applyBorder="1"/>
    <xf numFmtId="0" fontId="0" fillId="0" borderId="33" xfId="0" applyFont="1" applyBorder="1"/>
    <xf numFmtId="0" fontId="0" fillId="0" borderId="34" xfId="0" applyFont="1" applyBorder="1"/>
    <xf numFmtId="0" fontId="6" fillId="0" borderId="0" xfId="1" applyFont="1" applyBorder="1" applyProtection="1">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Border="1" applyProtection="1">
      <protection hidden="1"/>
    </xf>
    <xf numFmtId="0" fontId="3" fillId="0" borderId="0" xfId="0" applyFont="1" applyAlignment="1"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3" fillId="0" borderId="0" xfId="0" applyFont="1" applyBorder="1" applyAlignment="1" applyProtection="1">
      <alignment horizontal="right"/>
      <protection hidden="1"/>
    </xf>
    <xf numFmtId="0" fontId="8" fillId="0" borderId="0" xfId="0" applyFont="1" applyBorder="1" applyAlignment="1" applyProtection="1">
      <protection hidden="1"/>
    </xf>
    <xf numFmtId="0" fontId="8" fillId="5" borderId="56" xfId="0" applyFont="1" applyFill="1" applyBorder="1" applyAlignment="1" applyProtection="1">
      <alignment horizontal="center" vertical="center"/>
      <protection hidden="1"/>
    </xf>
    <xf numFmtId="0" fontId="8" fillId="5" borderId="58" xfId="0" applyFont="1" applyFill="1" applyBorder="1" applyAlignment="1" applyProtection="1">
      <alignment horizontal="center" vertical="center"/>
      <protection hidden="1"/>
    </xf>
    <xf numFmtId="0" fontId="8" fillId="3" borderId="60" xfId="0" applyFont="1" applyFill="1" applyBorder="1" applyAlignment="1" applyProtection="1">
      <alignment horizontal="center" vertical="center"/>
      <protection hidden="1"/>
    </xf>
    <xf numFmtId="0" fontId="8" fillId="3" borderId="57" xfId="0" applyFont="1" applyFill="1" applyBorder="1" applyAlignment="1" applyProtection="1">
      <alignment horizontal="center" vertical="center"/>
      <protection hidden="1"/>
    </xf>
    <xf numFmtId="0" fontId="8" fillId="5" borderId="70" xfId="0" applyFont="1" applyFill="1" applyBorder="1" applyAlignment="1" applyProtection="1">
      <alignment horizontal="center" vertical="center"/>
      <protection hidden="1"/>
    </xf>
    <xf numFmtId="0" fontId="8" fillId="5" borderId="71" xfId="0" applyFont="1" applyFill="1" applyBorder="1" applyAlignment="1" applyProtection="1">
      <alignment horizontal="center" vertical="center"/>
      <protection hidden="1"/>
    </xf>
    <xf numFmtId="0" fontId="8" fillId="3" borderId="56" xfId="0" applyFont="1" applyFill="1" applyBorder="1" applyAlignment="1" applyProtection="1">
      <alignment horizontal="center" vertical="center"/>
      <protection hidden="1"/>
    </xf>
    <xf numFmtId="0" fontId="9" fillId="5" borderId="70" xfId="0" applyFont="1" applyFill="1" applyBorder="1" applyAlignment="1" applyProtection="1">
      <alignment horizontal="center" textRotation="90"/>
      <protection hidden="1"/>
    </xf>
    <xf numFmtId="0" fontId="9" fillId="5" borderId="71" xfId="0" applyFont="1" applyFill="1" applyBorder="1" applyAlignment="1" applyProtection="1">
      <alignment horizontal="center" textRotation="90"/>
      <protection hidden="1"/>
    </xf>
    <xf numFmtId="0" fontId="9" fillId="0" borderId="72" xfId="0" applyFont="1" applyBorder="1" applyAlignment="1" applyProtection="1">
      <alignment horizontal="center" textRotation="90"/>
      <protection hidden="1"/>
    </xf>
    <xf numFmtId="0" fontId="9" fillId="0" borderId="73" xfId="0" applyFont="1" applyBorder="1" applyAlignment="1" applyProtection="1">
      <alignment horizontal="center" textRotation="90"/>
      <protection hidden="1"/>
    </xf>
    <xf numFmtId="0" fontId="9" fillId="0" borderId="73" xfId="0" applyFont="1" applyBorder="1" applyAlignment="1" applyProtection="1">
      <alignment horizontal="center" textRotation="90" wrapText="1"/>
      <protection hidden="1"/>
    </xf>
    <xf numFmtId="0" fontId="9" fillId="0" borderId="70" xfId="0" applyFont="1" applyBorder="1" applyAlignment="1" applyProtection="1">
      <alignment horizontal="center" textRotation="90"/>
      <protection hidden="1"/>
    </xf>
    <xf numFmtId="0" fontId="8" fillId="0" borderId="10" xfId="0" applyFont="1" applyBorder="1" applyAlignment="1" applyProtection="1">
      <alignment horizontal="center" textRotation="90"/>
      <protection hidden="1"/>
    </xf>
    <xf numFmtId="0" fontId="9" fillId="0" borderId="0" xfId="0" applyFont="1" applyFill="1" applyBorder="1" applyProtection="1">
      <protection hidden="1"/>
    </xf>
    <xf numFmtId="0" fontId="9" fillId="0" borderId="0" xfId="0" applyFont="1" applyProtection="1">
      <protection hidden="1"/>
    </xf>
    <xf numFmtId="0" fontId="8" fillId="0" borderId="75" xfId="0" applyFont="1" applyFill="1" applyBorder="1" applyAlignment="1" applyProtection="1">
      <alignment horizontal="center"/>
      <protection hidden="1"/>
    </xf>
    <xf numFmtId="0" fontId="9" fillId="0" borderId="9" xfId="0" applyFont="1" applyBorder="1" applyProtection="1">
      <protection hidden="1"/>
    </xf>
    <xf numFmtId="0" fontId="9" fillId="0" borderId="69" xfId="0" applyFont="1" applyBorder="1" applyProtection="1">
      <protection hidden="1"/>
    </xf>
    <xf numFmtId="0" fontId="9" fillId="2" borderId="64" xfId="0" applyFont="1" applyFill="1" applyBorder="1" applyAlignment="1" applyProtection="1">
      <alignment horizontal="center" vertical="center"/>
      <protection hidden="1"/>
    </xf>
    <xf numFmtId="0" fontId="9" fillId="2" borderId="51" xfId="0" applyFont="1" applyFill="1" applyBorder="1" applyAlignment="1" applyProtection="1">
      <alignment horizontal="center" vertical="center"/>
      <protection hidden="1"/>
    </xf>
    <xf numFmtId="0" fontId="9" fillId="2" borderId="79" xfId="0" applyFont="1" applyFill="1" applyBorder="1" applyAlignment="1" applyProtection="1">
      <alignment horizontal="center" vertical="center"/>
      <protection hidden="1"/>
    </xf>
    <xf numFmtId="0" fontId="9" fillId="2" borderId="52" xfId="0" applyFont="1" applyFill="1" applyBorder="1" applyAlignment="1" applyProtection="1">
      <alignment horizontal="center" vertical="center"/>
      <protection hidden="1"/>
    </xf>
    <xf numFmtId="0" fontId="2" fillId="0" borderId="3" xfId="0" applyFont="1" applyBorder="1" applyProtection="1">
      <protection hidden="1"/>
    </xf>
    <xf numFmtId="0" fontId="2" fillId="0" borderId="75" xfId="0" applyFont="1" applyBorder="1" applyAlignment="1" applyProtection="1">
      <alignment horizontal="center"/>
      <protection hidden="1"/>
    </xf>
    <xf numFmtId="0" fontId="9" fillId="0" borderId="76" xfId="0" applyFont="1" applyBorder="1" applyProtection="1">
      <protection hidden="1"/>
    </xf>
    <xf numFmtId="0" fontId="2" fillId="7" borderId="76" xfId="0" applyFont="1" applyFill="1" applyBorder="1" applyProtection="1">
      <protection hidden="1"/>
    </xf>
    <xf numFmtId="0" fontId="9" fillId="0" borderId="77" xfId="0" applyFont="1" applyBorder="1" applyProtection="1">
      <protection hidden="1"/>
    </xf>
    <xf numFmtId="0" fontId="9" fillId="0" borderId="78" xfId="0" applyFont="1" applyBorder="1" applyProtection="1">
      <protection hidden="1"/>
    </xf>
    <xf numFmtId="0" fontId="3" fillId="0" borderId="0" xfId="0"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9" fillId="7" borderId="3" xfId="0" applyFont="1" applyFill="1" applyBorder="1" applyAlignment="1" applyProtection="1">
      <alignment vertical="center" shrinkToFit="1"/>
      <protection hidden="1"/>
    </xf>
    <xf numFmtId="0" fontId="2" fillId="0" borderId="0" xfId="0" applyFont="1" applyBorder="1" applyAlignment="1" applyProtection="1">
      <alignment horizontal="center" vertical="center" shrinkToFit="1"/>
      <protection hidden="1"/>
    </xf>
    <xf numFmtId="0" fontId="2" fillId="0" borderId="0" xfId="0" applyFont="1" applyFill="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0" fontId="3" fillId="0" borderId="0" xfId="0" applyFont="1" applyAlignment="1" applyProtection="1">
      <alignment horizontal="right" vertical="center"/>
      <protection hidden="1"/>
    </xf>
    <xf numFmtId="9" fontId="9" fillId="7" borderId="9" xfId="0" applyNumberFormat="1" applyFont="1" applyFill="1" applyBorder="1" applyAlignment="1" applyProtection="1">
      <alignment horizontal="center" vertical="top" textRotation="90" shrinkToFit="1"/>
      <protection hidden="1"/>
    </xf>
    <xf numFmtId="9" fontId="2" fillId="0" borderId="0" xfId="0" applyNumberFormat="1" applyFont="1" applyBorder="1" applyAlignment="1" applyProtection="1">
      <alignment horizontal="center" vertical="top" textRotation="90" shrinkToFit="1"/>
      <protection hidden="1"/>
    </xf>
    <xf numFmtId="9" fontId="2" fillId="0" borderId="0" xfId="0" applyNumberFormat="1" applyFont="1" applyBorder="1" applyProtection="1">
      <protection hidden="1"/>
    </xf>
    <xf numFmtId="9" fontId="2" fillId="0" borderId="0" xfId="0" applyNumberFormat="1" applyFont="1" applyFill="1" applyBorder="1" applyProtection="1">
      <protection hidden="1"/>
    </xf>
    <xf numFmtId="0" fontId="2" fillId="0" borderId="0" xfId="0" applyFont="1" applyBorder="1" applyAlignment="1" applyProtection="1">
      <alignment horizontal="center"/>
      <protection hidden="1"/>
    </xf>
    <xf numFmtId="0" fontId="2" fillId="5" borderId="69" xfId="0" applyFont="1" applyFill="1" applyBorder="1" applyAlignment="1" applyProtection="1">
      <alignment horizontal="center" vertical="center"/>
      <protection hidden="1"/>
    </xf>
    <xf numFmtId="0" fontId="3" fillId="5" borderId="9" xfId="0" applyFont="1" applyFill="1" applyBorder="1" applyAlignment="1" applyProtection="1">
      <alignment horizontal="center"/>
      <protection hidden="1"/>
    </xf>
    <xf numFmtId="0" fontId="2" fillId="5" borderId="81" xfId="0" applyFont="1" applyFill="1" applyBorder="1" applyAlignment="1" applyProtection="1">
      <alignment horizontal="center" vertical="center"/>
      <protection hidden="1"/>
    </xf>
    <xf numFmtId="0" fontId="9" fillId="8" borderId="9" xfId="0" applyFont="1" applyFill="1" applyBorder="1" applyAlignment="1" applyProtection="1">
      <alignment horizontal="center" shrinkToFit="1"/>
      <protection hidden="1"/>
    </xf>
    <xf numFmtId="0" fontId="9" fillId="0" borderId="5"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shrinkToFit="1"/>
      <protection hidden="1"/>
    </xf>
    <xf numFmtId="0" fontId="9" fillId="0" borderId="35"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9" fontId="2" fillId="0" borderId="0" xfId="3" applyFont="1" applyBorder="1" applyAlignment="1" applyProtection="1">
      <alignment horizontal="center"/>
      <protection hidden="1"/>
    </xf>
    <xf numFmtId="0" fontId="0" fillId="5" borderId="40" xfId="0" applyFont="1" applyFill="1" applyBorder="1" applyAlignment="1" applyProtection="1">
      <alignment horizontal="center"/>
      <protection locked="0" hidden="1"/>
    </xf>
    <xf numFmtId="0" fontId="2" fillId="5" borderId="42" xfId="0" applyFont="1" applyFill="1" applyBorder="1" applyAlignment="1" applyProtection="1">
      <alignment horizontal="center"/>
      <protection locked="0" hidden="1"/>
    </xf>
    <xf numFmtId="0" fontId="0" fillId="5" borderId="43" xfId="0" applyFont="1" applyFill="1" applyBorder="1" applyAlignment="1" applyProtection="1">
      <alignment horizontal="center"/>
      <protection locked="0" hidden="1"/>
    </xf>
    <xf numFmtId="0" fontId="2" fillId="5" borderId="45" xfId="0" applyFont="1" applyFill="1" applyBorder="1" applyAlignment="1" applyProtection="1">
      <alignment horizontal="center"/>
      <protection locked="0" hidden="1"/>
    </xf>
    <xf numFmtId="0" fontId="0" fillId="5" borderId="46" xfId="0" applyFont="1" applyFill="1" applyBorder="1" applyAlignment="1" applyProtection="1">
      <alignment horizontal="center"/>
      <protection locked="0" hidden="1"/>
    </xf>
    <xf numFmtId="0" fontId="2" fillId="5" borderId="48" xfId="0" applyFont="1" applyFill="1" applyBorder="1" applyAlignment="1" applyProtection="1">
      <alignment horizontal="center"/>
      <protection locked="0" hidden="1"/>
    </xf>
    <xf numFmtId="0" fontId="2" fillId="5" borderId="40" xfId="0" applyFont="1" applyFill="1" applyBorder="1" applyAlignment="1" applyProtection="1">
      <alignment horizontal="center"/>
      <protection locked="0" hidden="1"/>
    </xf>
    <xf numFmtId="0" fontId="0" fillId="5" borderId="42" xfId="0" applyFont="1" applyFill="1" applyBorder="1" applyAlignment="1" applyProtection="1">
      <alignment horizontal="center"/>
      <protection locked="0" hidden="1"/>
    </xf>
    <xf numFmtId="0" fontId="2" fillId="5" borderId="43" xfId="0" applyFont="1" applyFill="1" applyBorder="1" applyAlignment="1" applyProtection="1">
      <alignment horizontal="center"/>
      <protection locked="0" hidden="1"/>
    </xf>
    <xf numFmtId="0" fontId="0" fillId="5" borderId="45" xfId="0" applyFont="1" applyFill="1" applyBorder="1" applyAlignment="1" applyProtection="1">
      <alignment horizontal="center"/>
      <protection locked="0" hidden="1"/>
    </xf>
    <xf numFmtId="0" fontId="2" fillId="5" borderId="46" xfId="0" applyFont="1" applyFill="1" applyBorder="1" applyAlignment="1" applyProtection="1">
      <alignment horizontal="center"/>
      <protection locked="0" hidden="1"/>
    </xf>
    <xf numFmtId="0" fontId="0" fillId="5" borderId="48" xfId="0" applyFont="1" applyFill="1" applyBorder="1" applyAlignment="1" applyProtection="1">
      <alignment horizontal="center"/>
      <protection locked="0" hidden="1"/>
    </xf>
    <xf numFmtId="0" fontId="10" fillId="0" borderId="0" xfId="0" applyFont="1" applyProtection="1">
      <protection hidden="1"/>
    </xf>
    <xf numFmtId="0" fontId="10" fillId="0" borderId="0" xfId="0" applyFont="1" applyAlignment="1" applyProtection="1">
      <alignment vertical="top"/>
      <protection hidden="1"/>
    </xf>
    <xf numFmtId="0" fontId="0" fillId="5" borderId="81" xfId="0" applyFont="1" applyFill="1" applyBorder="1" applyAlignment="1" applyProtection="1">
      <alignment horizontal="center"/>
      <protection hidden="1"/>
    </xf>
    <xf numFmtId="0" fontId="0" fillId="5" borderId="80" xfId="0" applyFont="1" applyFill="1" applyBorder="1" applyProtection="1">
      <protection hidden="1"/>
    </xf>
    <xf numFmtId="0" fontId="0" fillId="5" borderId="3" xfId="0" applyFont="1" applyFill="1" applyBorder="1" applyProtection="1">
      <protection hidden="1"/>
    </xf>
    <xf numFmtId="0" fontId="3" fillId="0" borderId="0" xfId="0" applyFont="1" applyAlignment="1" applyProtection="1">
      <alignment horizontal="right" vertical="top"/>
      <protection hidden="1"/>
    </xf>
    <xf numFmtId="0" fontId="9" fillId="0" borderId="36"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18" fillId="0" borderId="0" xfId="0" applyFont="1" applyAlignment="1" applyProtection="1">
      <alignment vertical="top"/>
      <protection hidden="1"/>
    </xf>
    <xf numFmtId="0" fontId="21" fillId="0" borderId="0" xfId="0" applyFont="1" applyAlignment="1" applyProtection="1">
      <alignment horizontal="center" vertical="center" wrapText="1"/>
      <protection hidden="1"/>
    </xf>
    <xf numFmtId="0" fontId="3" fillId="0" borderId="0" xfId="0" applyFont="1" applyFill="1" applyAlignment="1" applyProtection="1">
      <alignment horizontal="left" vertical="top"/>
      <protection hidden="1"/>
    </xf>
    <xf numFmtId="0" fontId="0" fillId="5" borderId="0" xfId="0" applyFont="1" applyFill="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0" xfId="0" applyFont="1" applyAlignment="1" applyProtection="1">
      <alignment vertical="center"/>
      <protection hidden="1"/>
    </xf>
    <xf numFmtId="0" fontId="0" fillId="0" borderId="9"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5" borderId="11" xfId="0" applyFont="1" applyFill="1" applyBorder="1" applyAlignment="1" applyProtection="1">
      <alignment vertical="center"/>
      <protection hidden="1"/>
    </xf>
    <xf numFmtId="49" fontId="0" fillId="0" borderId="0" xfId="0" applyNumberFormat="1" applyFont="1" applyAlignment="1" applyProtection="1">
      <alignment vertical="center"/>
      <protection hidden="1"/>
    </xf>
    <xf numFmtId="0" fontId="0" fillId="5"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0" xfId="0" applyFont="1" applyAlignment="1" applyProtection="1">
      <alignment horizontal="left" vertical="center" wrapText="1"/>
      <protection hidden="1"/>
    </xf>
    <xf numFmtId="0" fontId="0" fillId="0" borderId="13" xfId="0" applyFont="1" applyBorder="1" applyAlignment="1" applyProtection="1">
      <alignment vertical="center"/>
      <protection hidden="1"/>
    </xf>
    <xf numFmtId="0" fontId="3" fillId="0" borderId="0" xfId="0" applyFont="1" applyFill="1" applyAlignment="1" applyProtection="1">
      <alignment vertical="center"/>
      <protection hidden="1"/>
    </xf>
    <xf numFmtId="0" fontId="3" fillId="0" borderId="13" xfId="0" applyFont="1" applyFill="1" applyBorder="1" applyAlignment="1" applyProtection="1">
      <alignment vertical="center"/>
      <protection hidden="1"/>
    </xf>
    <xf numFmtId="0" fontId="0" fillId="0" borderId="0" xfId="0" applyFont="1" applyAlignment="1" applyProtection="1">
      <alignment horizontal="left" vertical="center"/>
      <protection hidden="1"/>
    </xf>
    <xf numFmtId="0" fontId="3" fillId="4" borderId="0" xfId="0" applyFont="1" applyFill="1" applyAlignment="1" applyProtection="1">
      <alignment vertical="center"/>
      <protection hidden="1"/>
    </xf>
    <xf numFmtId="0" fontId="16" fillId="0" borderId="0" xfId="0" applyFont="1" applyAlignment="1" applyProtection="1">
      <alignment vertical="center"/>
      <protection hidden="1"/>
    </xf>
    <xf numFmtId="0" fontId="3" fillId="9" borderId="0" xfId="0" applyFont="1" applyFill="1" applyAlignment="1" applyProtection="1">
      <alignment vertical="center"/>
      <protection hidden="1"/>
    </xf>
    <xf numFmtId="0" fontId="3" fillId="0" borderId="0" xfId="0" applyFont="1" applyAlignment="1" applyProtection="1">
      <alignment vertical="center"/>
      <protection hidden="1"/>
    </xf>
    <xf numFmtId="0" fontId="17" fillId="0" borderId="0" xfId="0" applyFont="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106" xfId="0" applyFont="1" applyFill="1" applyBorder="1" applyAlignment="1" applyProtection="1">
      <alignment vertical="center"/>
      <protection hidden="1"/>
    </xf>
    <xf numFmtId="0" fontId="0" fillId="0" borderId="26" xfId="0" applyFont="1" applyBorder="1" applyProtection="1">
      <protection hidden="1"/>
    </xf>
    <xf numFmtId="0" fontId="0" fillId="0" borderId="0" xfId="0" applyFont="1" applyBorder="1" applyProtection="1">
      <protection hidden="1"/>
    </xf>
    <xf numFmtId="0" fontId="0" fillId="0" borderId="0" xfId="0" applyFont="1" applyFill="1" applyProtection="1">
      <protection hidden="1"/>
    </xf>
    <xf numFmtId="0" fontId="0" fillId="5" borderId="14" xfId="0" applyFont="1" applyFill="1" applyBorder="1" applyAlignment="1" applyProtection="1">
      <alignment vertical="center"/>
      <protection locked="0" hidden="1"/>
    </xf>
    <xf numFmtId="0" fontId="0" fillId="5" borderId="16" xfId="0" applyFont="1" applyFill="1" applyBorder="1" applyAlignment="1" applyProtection="1">
      <alignment vertical="center"/>
      <protection locked="0" hidden="1"/>
    </xf>
    <xf numFmtId="0" fontId="0" fillId="5" borderId="17" xfId="0" applyFont="1" applyFill="1" applyBorder="1" applyAlignment="1" applyProtection="1">
      <alignment vertical="center"/>
      <protection locked="0" hidden="1"/>
    </xf>
    <xf numFmtId="0" fontId="0" fillId="5" borderId="18" xfId="0" applyFont="1" applyFill="1" applyBorder="1" applyAlignment="1" applyProtection="1">
      <alignment vertical="center"/>
      <protection locked="0" hidden="1"/>
    </xf>
    <xf numFmtId="0" fontId="0" fillId="5" borderId="9" xfId="0" applyFont="1" applyFill="1" applyBorder="1" applyAlignment="1" applyProtection="1">
      <alignment vertical="center"/>
      <protection locked="0" hidden="1"/>
    </xf>
    <xf numFmtId="0" fontId="0" fillId="5" borderId="19" xfId="0" applyFont="1" applyFill="1" applyBorder="1" applyAlignment="1" applyProtection="1">
      <alignment vertical="center"/>
      <protection locked="0" hidden="1"/>
    </xf>
    <xf numFmtId="0" fontId="0" fillId="0" borderId="20" xfId="0" applyFont="1" applyBorder="1" applyAlignment="1" applyProtection="1">
      <alignment vertical="center"/>
      <protection locked="0" hidden="1"/>
    </xf>
    <xf numFmtId="0" fontId="0" fillId="0" borderId="0" xfId="0" applyFont="1" applyBorder="1" applyAlignment="1" applyProtection="1">
      <alignment vertical="center"/>
      <protection locked="0" hidden="1"/>
    </xf>
    <xf numFmtId="0" fontId="0" fillId="0" borderId="21" xfId="0" applyFont="1" applyBorder="1" applyAlignment="1" applyProtection="1">
      <alignment vertical="center"/>
      <protection locked="0" hidden="1"/>
    </xf>
    <xf numFmtId="0" fontId="3" fillId="0" borderId="20" xfId="0" applyFont="1" applyFill="1" applyBorder="1" applyAlignment="1" applyProtection="1">
      <alignment vertical="center"/>
      <protection locked="0" hidden="1"/>
    </xf>
    <xf numFmtId="0" fontId="3" fillId="0" borderId="0" xfId="0" applyFont="1" applyFill="1" applyBorder="1" applyAlignment="1" applyProtection="1">
      <alignment vertical="center"/>
      <protection locked="0" hidden="1"/>
    </xf>
    <xf numFmtId="0" fontId="3" fillId="0" borderId="21" xfId="0" applyFont="1" applyFill="1" applyBorder="1" applyAlignment="1" applyProtection="1">
      <alignment vertical="center"/>
      <protection locked="0" hidden="1"/>
    </xf>
    <xf numFmtId="0" fontId="0" fillId="0" borderId="21" xfId="0" applyFont="1" applyFill="1" applyBorder="1" applyAlignment="1" applyProtection="1">
      <alignment vertical="center"/>
      <protection locked="0" hidden="1"/>
    </xf>
    <xf numFmtId="0" fontId="0" fillId="0" borderId="20" xfId="0" applyFont="1" applyFill="1" applyBorder="1" applyAlignment="1" applyProtection="1">
      <alignment vertical="center"/>
      <protection locked="0" hidden="1"/>
    </xf>
    <xf numFmtId="0" fontId="0" fillId="0" borderId="0" xfId="0" applyFont="1" applyFill="1" applyBorder="1" applyAlignment="1" applyProtection="1">
      <alignment vertical="center"/>
      <protection locked="0" hidden="1"/>
    </xf>
    <xf numFmtId="0" fontId="0" fillId="0" borderId="107" xfId="0" applyFont="1" applyFill="1" applyBorder="1" applyAlignment="1" applyProtection="1">
      <alignment vertical="center"/>
      <protection locked="0" hidden="1"/>
    </xf>
    <xf numFmtId="0" fontId="0" fillId="0" borderId="37" xfId="0" applyFont="1" applyFill="1" applyBorder="1" applyAlignment="1" applyProtection="1">
      <alignment vertical="center"/>
      <protection locked="0" hidden="1"/>
    </xf>
    <xf numFmtId="0" fontId="0" fillId="0" borderId="108" xfId="0" applyFont="1" applyFill="1" applyBorder="1" applyAlignment="1" applyProtection="1">
      <alignment vertical="center"/>
      <protection locked="0" hidden="1"/>
    </xf>
    <xf numFmtId="0" fontId="0" fillId="5" borderId="22" xfId="0" applyFont="1" applyFill="1" applyBorder="1" applyAlignment="1" applyProtection="1">
      <alignment vertical="center"/>
      <protection locked="0" hidden="1"/>
    </xf>
    <xf numFmtId="0" fontId="0" fillId="5" borderId="24" xfId="0" applyFont="1" applyFill="1" applyBorder="1" applyAlignment="1" applyProtection="1">
      <alignment vertical="center"/>
      <protection locked="0" hidden="1"/>
    </xf>
    <xf numFmtId="0" fontId="0" fillId="5" borderId="25" xfId="0" applyFont="1" applyFill="1" applyBorder="1" applyAlignment="1" applyProtection="1">
      <alignment vertical="center"/>
      <protection locked="0" hidden="1"/>
    </xf>
    <xf numFmtId="0" fontId="9" fillId="0" borderId="53" xfId="0" applyFont="1" applyBorder="1" applyAlignment="1" applyProtection="1">
      <alignment horizontal="center"/>
      <protection locked="0" hidden="1"/>
    </xf>
    <xf numFmtId="0" fontId="9" fillId="0" borderId="41" xfId="0" applyFont="1" applyBorder="1" applyAlignment="1" applyProtection="1">
      <alignment horizontal="center"/>
      <protection locked="0" hidden="1"/>
    </xf>
    <xf numFmtId="0" fontId="9" fillId="0" borderId="49" xfId="0" applyFont="1" applyBorder="1" applyAlignment="1" applyProtection="1">
      <alignment horizontal="center"/>
      <protection locked="0" hidden="1"/>
    </xf>
    <xf numFmtId="0" fontId="9" fillId="0" borderId="54" xfId="0" applyFont="1" applyBorder="1" applyAlignment="1" applyProtection="1">
      <alignment horizontal="center"/>
      <protection locked="0" hidden="1"/>
    </xf>
    <xf numFmtId="0" fontId="9" fillId="0" borderId="44" xfId="0" applyFont="1" applyBorder="1" applyAlignment="1" applyProtection="1">
      <alignment horizontal="center"/>
      <protection locked="0" hidden="1"/>
    </xf>
    <xf numFmtId="0" fontId="9" fillId="0" borderId="50" xfId="0" applyFont="1" applyBorder="1" applyAlignment="1" applyProtection="1">
      <alignment horizontal="center"/>
      <protection locked="0" hidden="1"/>
    </xf>
    <xf numFmtId="0" fontId="9" fillId="0" borderId="55" xfId="0" applyFont="1" applyBorder="1" applyAlignment="1" applyProtection="1">
      <alignment horizontal="center"/>
      <protection locked="0" hidden="1"/>
    </xf>
    <xf numFmtId="0" fontId="9" fillId="0" borderId="47" xfId="0" applyFont="1" applyBorder="1" applyAlignment="1" applyProtection="1">
      <alignment horizontal="center"/>
      <protection locked="0" hidden="1"/>
    </xf>
    <xf numFmtId="0" fontId="9" fillId="0" borderId="61" xfId="0" applyFont="1" applyBorder="1" applyAlignment="1" applyProtection="1">
      <alignment horizontal="center"/>
      <protection locked="0" hidden="1"/>
    </xf>
    <xf numFmtId="0" fontId="2" fillId="0" borderId="41" xfId="0" applyFont="1" applyBorder="1" applyAlignment="1" applyProtection="1">
      <alignment horizontal="center"/>
      <protection locked="0" hidden="1"/>
    </xf>
    <xf numFmtId="0" fontId="2" fillId="0" borderId="49" xfId="0" applyFont="1" applyBorder="1" applyAlignment="1" applyProtection="1">
      <alignment horizontal="center"/>
      <protection locked="0" hidden="1"/>
    </xf>
    <xf numFmtId="0" fontId="2" fillId="0" borderId="44" xfId="0" applyFont="1" applyBorder="1" applyAlignment="1" applyProtection="1">
      <alignment horizontal="center"/>
      <protection locked="0" hidden="1"/>
    </xf>
    <xf numFmtId="0" fontId="2" fillId="0" borderId="50" xfId="0" applyFont="1" applyBorder="1" applyAlignment="1" applyProtection="1">
      <alignment horizontal="center"/>
      <protection locked="0" hidden="1"/>
    </xf>
    <xf numFmtId="0" fontId="2" fillId="0" borderId="47" xfId="0" applyFont="1" applyBorder="1" applyAlignment="1" applyProtection="1">
      <alignment horizontal="center"/>
      <protection locked="0" hidden="1"/>
    </xf>
    <xf numFmtId="0" fontId="2" fillId="0" borderId="61" xfId="0" applyFont="1" applyBorder="1" applyAlignment="1" applyProtection="1">
      <alignment horizontal="center"/>
      <protection locked="0" hidden="1"/>
    </xf>
    <xf numFmtId="0" fontId="2" fillId="0" borderId="37" xfId="0" applyFont="1" applyBorder="1" applyAlignment="1" applyProtection="1">
      <protection hidden="1"/>
    </xf>
    <xf numFmtId="0" fontId="0" fillId="10" borderId="0" xfId="0" applyFont="1" applyFill="1" applyAlignment="1" applyProtection="1">
      <alignment horizontal="left" vertical="center"/>
      <protection hidden="1"/>
    </xf>
    <xf numFmtId="0" fontId="17" fillId="5" borderId="0" xfId="0" applyFont="1" applyFill="1" applyAlignment="1" applyProtection="1">
      <alignment horizontal="left" vertical="center"/>
      <protection hidden="1"/>
    </xf>
    <xf numFmtId="0" fontId="0" fillId="5" borderId="0" xfId="0" applyFont="1" applyFill="1" applyAlignment="1" applyProtection="1">
      <alignment horizontal="left" vertical="center"/>
      <protection hidden="1"/>
    </xf>
    <xf numFmtId="0" fontId="16" fillId="5" borderId="0" xfId="0" applyFont="1" applyFill="1" applyAlignment="1" applyProtection="1">
      <alignment horizontal="left" vertical="center" wrapText="1"/>
      <protection hidden="1"/>
    </xf>
    <xf numFmtId="0" fontId="2" fillId="0" borderId="0" xfId="0" applyFont="1" applyAlignment="1" applyProtection="1">
      <alignment horizontal="left" wrapText="1"/>
      <protection hidden="1"/>
    </xf>
    <xf numFmtId="0" fontId="22" fillId="0" borderId="0" xfId="0" applyFont="1" applyFill="1" applyBorder="1" applyAlignment="1" applyProtection="1">
      <alignment horizontal="left"/>
      <protection hidden="1"/>
    </xf>
    <xf numFmtId="0" fontId="9" fillId="0" borderId="36" xfId="0" applyFont="1" applyBorder="1" applyAlignment="1" applyProtection="1">
      <alignment vertical="center"/>
      <protection hidden="1"/>
    </xf>
    <xf numFmtId="0" fontId="9" fillId="0" borderId="5" xfId="0" applyFont="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0" fillId="0" borderId="0" xfId="0" applyFill="1" applyBorder="1"/>
    <xf numFmtId="0" fontId="9" fillId="5" borderId="0" xfId="0" applyFont="1" applyFill="1" applyBorder="1" applyAlignment="1" applyProtection="1">
      <alignment horizontal="center" vertical="center"/>
      <protection hidden="1"/>
    </xf>
    <xf numFmtId="0" fontId="9" fillId="8" borderId="73" xfId="0" applyFont="1" applyFill="1" applyBorder="1" applyAlignment="1" applyProtection="1">
      <alignment horizontal="center" textRotation="90"/>
      <protection hidden="1"/>
    </xf>
    <xf numFmtId="0" fontId="9" fillId="8" borderId="51" xfId="0" applyFont="1" applyFill="1" applyBorder="1" applyAlignment="1" applyProtection="1">
      <alignment horizontal="center" vertical="center"/>
      <protection hidden="1"/>
    </xf>
    <xf numFmtId="0" fontId="9" fillId="8" borderId="0" xfId="0" applyFont="1" applyFill="1" applyBorder="1" applyAlignment="1" applyProtection="1">
      <alignment horizontal="center" vertical="center"/>
      <protection hidden="1"/>
    </xf>
    <xf numFmtId="0" fontId="8" fillId="11" borderId="80" xfId="0" applyFont="1" applyFill="1" applyBorder="1" applyAlignment="1" applyProtection="1">
      <alignment vertical="center" wrapText="1"/>
      <protection hidden="1"/>
    </xf>
    <xf numFmtId="0" fontId="8" fillId="11" borderId="37" xfId="0" applyFont="1" applyFill="1" applyBorder="1" applyAlignment="1" applyProtection="1">
      <alignment vertical="center"/>
      <protection hidden="1"/>
    </xf>
    <xf numFmtId="0" fontId="8" fillId="11" borderId="81" xfId="0" applyFont="1" applyFill="1" applyBorder="1" applyAlignment="1" applyProtection="1">
      <alignment vertical="center"/>
      <protection hidden="1"/>
    </xf>
    <xf numFmtId="0" fontId="8" fillId="11" borderId="35" xfId="0" applyFont="1" applyFill="1" applyBorder="1" applyAlignment="1" applyProtection="1">
      <alignment vertical="center"/>
      <protection hidden="1"/>
    </xf>
    <xf numFmtId="0" fontId="8" fillId="11" borderId="36" xfId="0" applyFont="1" applyFill="1" applyBorder="1" applyAlignment="1" applyProtection="1">
      <alignment vertical="center"/>
      <protection hidden="1"/>
    </xf>
    <xf numFmtId="0" fontId="8" fillId="11" borderId="5" xfId="0" applyFont="1" applyFill="1" applyBorder="1" applyAlignment="1" applyProtection="1">
      <alignment vertical="center"/>
      <protection hidden="1"/>
    </xf>
    <xf numFmtId="0" fontId="8" fillId="11" borderId="35" xfId="0" applyFont="1" applyFill="1" applyBorder="1" applyAlignment="1" applyProtection="1">
      <alignment vertical="center" wrapText="1"/>
      <protection hidden="1"/>
    </xf>
    <xf numFmtId="0" fontId="8" fillId="3" borderId="59" xfId="0" applyFont="1" applyFill="1" applyBorder="1" applyAlignment="1" applyProtection="1">
      <alignment vertical="center"/>
      <protection hidden="1"/>
    </xf>
    <xf numFmtId="9" fontId="9" fillId="2" borderId="0" xfId="3" applyFont="1" applyFill="1" applyBorder="1" applyAlignment="1" applyProtection="1">
      <alignment horizontal="center" vertical="center" shrinkToFit="1"/>
      <protection hidden="1"/>
    </xf>
    <xf numFmtId="9" fontId="9" fillId="5" borderId="0" xfId="3" applyFont="1" applyFill="1" applyBorder="1" applyAlignment="1" applyProtection="1">
      <alignment horizontal="center" vertical="center" shrinkToFit="1"/>
      <protection hidden="1"/>
    </xf>
    <xf numFmtId="9" fontId="8" fillId="0" borderId="0" xfId="3" applyFont="1" applyBorder="1" applyAlignment="1" applyProtection="1">
      <alignment shrinkToFit="1"/>
      <protection hidden="1"/>
    </xf>
    <xf numFmtId="0" fontId="14" fillId="0" borderId="0" xfId="0" applyFont="1" applyAlignment="1" applyProtection="1">
      <alignment horizontal="left" vertical="top" wrapText="1"/>
      <protection hidden="1"/>
    </xf>
    <xf numFmtId="0" fontId="9" fillId="12" borderId="36" xfId="0" applyFont="1" applyFill="1" applyBorder="1" applyAlignment="1" applyProtection="1">
      <alignment horizontal="center" vertical="center"/>
      <protection hidden="1"/>
    </xf>
    <xf numFmtId="0" fontId="9" fillId="13" borderId="35" xfId="0" applyFont="1" applyFill="1" applyBorder="1" applyAlignment="1" applyProtection="1">
      <alignment horizontal="center" vertical="center"/>
      <protection hidden="1"/>
    </xf>
    <xf numFmtId="0" fontId="9" fillId="13" borderId="36" xfId="0" applyFont="1" applyFill="1" applyBorder="1" applyAlignment="1" applyProtection="1">
      <alignment horizontal="center" vertical="center"/>
      <protection hidden="1"/>
    </xf>
    <xf numFmtId="9" fontId="9" fillId="13" borderId="0" xfId="3" applyFont="1" applyFill="1" applyBorder="1" applyAlignment="1" applyProtection="1">
      <alignment horizontal="center" vertical="center" shrinkToFit="1"/>
      <protection hidden="1"/>
    </xf>
    <xf numFmtId="9" fontId="9" fillId="12" borderId="0" xfId="3" applyFont="1" applyFill="1" applyBorder="1" applyAlignment="1" applyProtection="1">
      <alignment horizontal="center" vertical="center" shrinkToFit="1"/>
      <protection hidden="1"/>
    </xf>
    <xf numFmtId="0" fontId="9" fillId="15" borderId="36" xfId="0" applyFont="1" applyFill="1" applyBorder="1" applyAlignment="1" applyProtection="1">
      <alignment horizontal="center" vertical="center"/>
      <protection hidden="1"/>
    </xf>
    <xf numFmtId="0" fontId="9" fillId="15" borderId="35" xfId="0" applyFont="1" applyFill="1" applyBorder="1" applyAlignment="1" applyProtection="1">
      <alignment horizontal="center" vertical="center"/>
      <protection hidden="1"/>
    </xf>
    <xf numFmtId="0" fontId="3" fillId="0" borderId="0" xfId="0" applyFont="1"/>
    <xf numFmtId="0" fontId="0" fillId="0" borderId="0" xfId="0" applyAlignment="1">
      <alignment horizontal="center"/>
    </xf>
    <xf numFmtId="0" fontId="9" fillId="5" borderId="67" xfId="0" applyFont="1" applyFill="1" applyBorder="1" applyAlignment="1" applyProtection="1">
      <alignment vertical="center"/>
      <protection hidden="1"/>
    </xf>
    <xf numFmtId="0" fontId="9" fillId="5" borderId="69" xfId="0" applyFont="1" applyFill="1" applyBorder="1" applyAlignment="1" applyProtection="1">
      <alignment vertical="center"/>
      <protection hidden="1"/>
    </xf>
    <xf numFmtId="0" fontId="0" fillId="0" borderId="0" xfId="0" applyAlignment="1">
      <alignment vertical="center"/>
    </xf>
    <xf numFmtId="0" fontId="3" fillId="0" borderId="111" xfId="0" applyFont="1" applyBorder="1"/>
    <xf numFmtId="0" fontId="0" fillId="0" borderId="111" xfId="0" applyBorder="1"/>
    <xf numFmtId="0" fontId="0" fillId="0" borderId="111" xfId="0" applyBorder="1" applyAlignment="1">
      <alignment horizontal="center"/>
    </xf>
    <xf numFmtId="0" fontId="0" fillId="0" borderId="112" xfId="0" applyBorder="1" applyAlignment="1">
      <alignment horizontal="center"/>
    </xf>
    <xf numFmtId="0" fontId="0" fillId="0" borderId="113" xfId="0" applyBorder="1"/>
    <xf numFmtId="0" fontId="0" fillId="0" borderId="0" xfId="0" applyBorder="1"/>
    <xf numFmtId="0" fontId="0" fillId="0" borderId="0" xfId="0" applyBorder="1" applyAlignment="1">
      <alignment horizontal="center"/>
    </xf>
    <xf numFmtId="0" fontId="0" fillId="0" borderId="114" xfId="0" applyBorder="1" applyAlignment="1">
      <alignment horizontal="center"/>
    </xf>
    <xf numFmtId="0" fontId="0" fillId="0" borderId="0" xfId="0" applyBorder="1" applyAlignment="1">
      <alignment horizontal="center" wrapText="1"/>
    </xf>
    <xf numFmtId="9" fontId="0" fillId="0" borderId="0" xfId="0" applyNumberFormat="1" applyBorder="1" applyAlignment="1">
      <alignment horizontal="center"/>
    </xf>
    <xf numFmtId="9" fontId="0" fillId="0" borderId="114" xfId="0" applyNumberFormat="1" applyBorder="1" applyAlignment="1">
      <alignment horizontal="center"/>
    </xf>
    <xf numFmtId="0" fontId="0" fillId="0" borderId="0" xfId="0" applyBorder="1" applyAlignment="1">
      <alignment horizontal="left" wrapText="1"/>
    </xf>
    <xf numFmtId="0" fontId="0" fillId="0" borderId="115" xfId="0" applyBorder="1"/>
    <xf numFmtId="0" fontId="0" fillId="0" borderId="116" xfId="0" applyBorder="1" applyAlignment="1">
      <alignment horizontal="center" wrapText="1"/>
    </xf>
    <xf numFmtId="0" fontId="0" fillId="0" borderId="116" xfId="0" applyBorder="1" applyAlignment="1">
      <alignment horizontal="center"/>
    </xf>
    <xf numFmtId="9" fontId="0" fillId="0" borderId="117" xfId="0" applyNumberFormat="1" applyBorder="1" applyAlignment="1">
      <alignment horizontal="center"/>
    </xf>
    <xf numFmtId="0" fontId="0" fillId="0" borderId="112" xfId="0" applyBorder="1"/>
    <xf numFmtId="0" fontId="0" fillId="0" borderId="117" xfId="0" applyBorder="1" applyAlignment="1">
      <alignment horizontal="center"/>
    </xf>
    <xf numFmtId="0" fontId="3" fillId="0" borderId="110" xfId="0" applyFont="1" applyBorder="1"/>
    <xf numFmtId="0" fontId="0" fillId="6" borderId="113" xfId="0" applyFill="1" applyBorder="1" applyAlignment="1">
      <alignment horizontal="center"/>
    </xf>
    <xf numFmtId="0" fontId="0" fillId="6" borderId="0" xfId="0" applyFill="1" applyBorder="1" applyAlignment="1">
      <alignment horizontal="center" wrapText="1"/>
    </xf>
    <xf numFmtId="0" fontId="0" fillId="6" borderId="0" xfId="0" applyFill="1" applyBorder="1" applyAlignment="1">
      <alignment horizontal="center"/>
    </xf>
    <xf numFmtId="0" fontId="0" fillId="6" borderId="114" xfId="0" applyFill="1" applyBorder="1" applyAlignment="1">
      <alignment horizontal="center"/>
    </xf>
    <xf numFmtId="9" fontId="0" fillId="6" borderId="0" xfId="0" applyNumberFormat="1" applyFill="1" applyBorder="1" applyAlignment="1">
      <alignment horizontal="center"/>
    </xf>
    <xf numFmtId="9" fontId="0" fillId="6" borderId="114" xfId="0" applyNumberFormat="1" applyFill="1" applyBorder="1" applyAlignment="1">
      <alignment horizontal="center"/>
    </xf>
    <xf numFmtId="0" fontId="0" fillId="0" borderId="113" xfId="0" applyFill="1" applyBorder="1" applyAlignment="1">
      <alignment horizontal="center"/>
    </xf>
    <xf numFmtId="0" fontId="0" fillId="0" borderId="0" xfId="0" applyFill="1" applyBorder="1" applyAlignment="1">
      <alignment horizontal="center" wrapText="1"/>
    </xf>
    <xf numFmtId="0" fontId="0" fillId="11" borderId="0" xfId="0" applyFill="1" applyBorder="1" applyAlignment="1">
      <alignment horizontal="center"/>
    </xf>
    <xf numFmtId="0" fontId="0" fillId="11" borderId="114" xfId="0" applyFill="1" applyBorder="1" applyAlignment="1">
      <alignment horizontal="center"/>
    </xf>
    <xf numFmtId="0" fontId="0" fillId="11" borderId="113" xfId="0" applyFill="1" applyBorder="1"/>
    <xf numFmtId="0" fontId="0" fillId="11" borderId="0" xfId="0" applyFill="1" applyBorder="1" applyAlignment="1">
      <alignment horizontal="center" wrapText="1"/>
    </xf>
    <xf numFmtId="9" fontId="0" fillId="11" borderId="0" xfId="0" applyNumberFormat="1" applyFill="1" applyBorder="1" applyAlignment="1">
      <alignment horizontal="center"/>
    </xf>
    <xf numFmtId="9" fontId="0" fillId="11" borderId="114" xfId="0" applyNumberFormat="1" applyFill="1" applyBorder="1" applyAlignment="1">
      <alignment horizontal="center"/>
    </xf>
    <xf numFmtId="0" fontId="0" fillId="14" borderId="0" xfId="0" applyFill="1" applyBorder="1" applyAlignment="1">
      <alignment horizontal="center"/>
    </xf>
    <xf numFmtId="0" fontId="0" fillId="14" borderId="114" xfId="0" applyFill="1" applyBorder="1" applyAlignment="1">
      <alignment horizontal="center"/>
    </xf>
    <xf numFmtId="0" fontId="0" fillId="14" borderId="113" xfId="0" applyFill="1" applyBorder="1"/>
    <xf numFmtId="0" fontId="0" fillId="14" borderId="0" xfId="0" applyFill="1" applyBorder="1" applyAlignment="1">
      <alignment horizontal="center" wrapText="1"/>
    </xf>
    <xf numFmtId="9" fontId="0" fillId="14" borderId="0" xfId="0" applyNumberFormat="1" applyFill="1" applyBorder="1" applyAlignment="1">
      <alignment horizontal="center"/>
    </xf>
    <xf numFmtId="9" fontId="0" fillId="14" borderId="114" xfId="0" applyNumberFormat="1" applyFill="1" applyBorder="1" applyAlignment="1">
      <alignment horizontal="center"/>
    </xf>
    <xf numFmtId="0" fontId="0" fillId="14" borderId="115" xfId="0" applyFill="1" applyBorder="1"/>
    <xf numFmtId="0" fontId="0" fillId="14" borderId="116" xfId="0" applyFill="1" applyBorder="1" applyAlignment="1">
      <alignment horizontal="center" wrapText="1"/>
    </xf>
    <xf numFmtId="9" fontId="0" fillId="14" borderId="117" xfId="0" applyNumberFormat="1" applyFill="1" applyBorder="1" applyAlignment="1">
      <alignment horizontal="center"/>
    </xf>
    <xf numFmtId="0" fontId="0" fillId="0" borderId="9" xfId="0" applyBorder="1" applyAlignment="1">
      <alignment vertical="center" wrapText="1"/>
    </xf>
    <xf numFmtId="0" fontId="0" fillId="0" borderId="9" xfId="0" applyBorder="1" applyAlignment="1">
      <alignment horizontal="left" vertical="center" wrapText="1"/>
    </xf>
    <xf numFmtId="0" fontId="3" fillId="0" borderId="3" xfId="0" applyFont="1" applyBorder="1" applyAlignment="1">
      <alignment horizontal="center" vertical="center" wrapText="1"/>
    </xf>
    <xf numFmtId="0" fontId="10" fillId="0" borderId="0" xfId="0" applyFont="1"/>
    <xf numFmtId="0" fontId="18" fillId="0" borderId="0" xfId="0" applyFont="1"/>
    <xf numFmtId="0" fontId="0" fillId="0" borderId="0" xfId="0" applyFont="1" applyAlignment="1" applyProtection="1">
      <alignment horizontal="center"/>
      <protection hidden="1"/>
    </xf>
    <xf numFmtId="0" fontId="2" fillId="5" borderId="118" xfId="0" applyFont="1" applyFill="1" applyBorder="1" applyAlignment="1" applyProtection="1">
      <alignment horizontal="center"/>
      <protection locked="0" hidden="1"/>
    </xf>
    <xf numFmtId="0" fontId="2" fillId="5" borderId="119" xfId="0" applyFont="1" applyFill="1" applyBorder="1" applyAlignment="1" applyProtection="1">
      <alignment horizontal="center"/>
      <protection locked="0" hidden="1"/>
    </xf>
    <xf numFmtId="0" fontId="9" fillId="0" borderId="120" xfId="0" applyFont="1" applyBorder="1" applyProtection="1">
      <protection locked="0" hidden="1"/>
    </xf>
    <xf numFmtId="0" fontId="0" fillId="5" borderId="121" xfId="0" applyFont="1" applyFill="1" applyBorder="1" applyAlignment="1" applyProtection="1">
      <alignment horizontal="center"/>
      <protection locked="0" hidden="1"/>
    </xf>
    <xf numFmtId="0" fontId="0" fillId="5" borderId="118" xfId="0" applyFont="1" applyFill="1" applyBorder="1" applyAlignment="1" applyProtection="1">
      <alignment horizontal="center"/>
      <protection locked="0" hidden="1"/>
    </xf>
    <xf numFmtId="0" fontId="9" fillId="0" borderId="122" xfId="0" applyFont="1" applyBorder="1" applyAlignment="1" applyProtection="1">
      <alignment horizontal="center"/>
      <protection locked="0" hidden="1"/>
    </xf>
    <xf numFmtId="0" fontId="9" fillId="0" borderId="123" xfId="0" applyFont="1" applyBorder="1" applyAlignment="1" applyProtection="1">
      <alignment horizontal="center"/>
      <protection locked="0" hidden="1"/>
    </xf>
    <xf numFmtId="0" fontId="9" fillId="0" borderId="124" xfId="0" applyFont="1" applyBorder="1" applyAlignment="1" applyProtection="1">
      <alignment horizontal="center"/>
      <protection locked="0" hidden="1"/>
    </xf>
    <xf numFmtId="0" fontId="9" fillId="0" borderId="126" xfId="0" applyFont="1" applyBorder="1" applyProtection="1">
      <protection locked="0" hidden="1"/>
    </xf>
    <xf numFmtId="0" fontId="9" fillId="0" borderId="128" xfId="0" applyFont="1" applyBorder="1" applyProtection="1">
      <protection locked="0" hidden="1"/>
    </xf>
    <xf numFmtId="0" fontId="9" fillId="0" borderId="130" xfId="0" applyFont="1" applyBorder="1" applyProtection="1">
      <protection locked="0" hidden="1"/>
    </xf>
    <xf numFmtId="0" fontId="9" fillId="0" borderId="132" xfId="0" applyFont="1" applyBorder="1" applyProtection="1">
      <protection locked="0" hidden="1"/>
    </xf>
    <xf numFmtId="0" fontId="2" fillId="5" borderId="133" xfId="0" applyFont="1" applyFill="1" applyBorder="1" applyAlignment="1" applyProtection="1">
      <alignment horizontal="center"/>
      <protection locked="0" hidden="1"/>
    </xf>
    <xf numFmtId="0" fontId="0" fillId="5" borderId="119" xfId="0" applyFont="1" applyFill="1" applyBorder="1" applyAlignment="1" applyProtection="1">
      <alignment horizontal="center"/>
      <protection locked="0" hidden="1"/>
    </xf>
    <xf numFmtId="0" fontId="9" fillId="0" borderId="134" xfId="0" applyFont="1" applyBorder="1" applyAlignment="1" applyProtection="1">
      <alignment horizontal="center"/>
      <protection locked="0" hidden="1"/>
    </xf>
    <xf numFmtId="0" fontId="9" fillId="0" borderId="135" xfId="0" applyFont="1" applyBorder="1" applyAlignment="1" applyProtection="1">
      <alignment horizontal="center"/>
      <protection locked="0" hidden="1"/>
    </xf>
    <xf numFmtId="0" fontId="9" fillId="0" borderId="136" xfId="0" applyFont="1" applyBorder="1" applyAlignment="1" applyProtection="1">
      <alignment horizontal="center"/>
      <protection locked="0" hidden="1"/>
    </xf>
    <xf numFmtId="0" fontId="2" fillId="0" borderId="138" xfId="0" applyFont="1" applyBorder="1" applyAlignment="1" applyProtection="1">
      <alignment horizontal="center"/>
      <protection locked="0" hidden="1"/>
    </xf>
    <xf numFmtId="0" fontId="2" fillId="0" borderId="123" xfId="0" applyFont="1" applyBorder="1" applyAlignment="1" applyProtection="1">
      <alignment horizontal="center"/>
      <protection locked="0" hidden="1"/>
    </xf>
    <xf numFmtId="0" fontId="2" fillId="0" borderId="124" xfId="0" applyFont="1" applyBorder="1" applyAlignment="1" applyProtection="1">
      <alignment horizontal="center"/>
      <protection locked="0" hidden="1"/>
    </xf>
    <xf numFmtId="0" fontId="2" fillId="5" borderId="121" xfId="0" applyFont="1" applyFill="1" applyBorder="1" applyAlignment="1" applyProtection="1">
      <alignment horizontal="center"/>
      <protection locked="0" hidden="1"/>
    </xf>
    <xf numFmtId="0" fontId="2" fillId="0" borderId="139" xfId="0" applyFont="1" applyBorder="1" applyAlignment="1" applyProtection="1">
      <alignment horizontal="center"/>
      <protection locked="0" hidden="1"/>
    </xf>
    <xf numFmtId="0" fontId="2" fillId="0" borderId="140" xfId="0" applyFont="1" applyBorder="1" applyAlignment="1" applyProtection="1">
      <alignment horizontal="center"/>
      <protection locked="0" hidden="1"/>
    </xf>
    <xf numFmtId="0" fontId="2" fillId="0" borderId="141" xfId="0" applyFont="1" applyBorder="1" applyAlignment="1" applyProtection="1">
      <alignment horizontal="center"/>
      <protection locked="0" hidden="1"/>
    </xf>
    <xf numFmtId="0" fontId="9" fillId="0" borderId="141" xfId="0" applyFont="1" applyBorder="1" applyAlignment="1" applyProtection="1">
      <alignment horizontal="center"/>
      <protection locked="0" hidden="1"/>
    </xf>
    <xf numFmtId="0" fontId="9" fillId="0" borderId="139" xfId="0" applyFont="1" applyBorder="1" applyAlignment="1" applyProtection="1">
      <alignment horizontal="center"/>
      <protection locked="0" hidden="1"/>
    </xf>
    <xf numFmtId="0" fontId="9" fillId="0" borderId="140" xfId="0" applyFont="1" applyBorder="1" applyAlignment="1" applyProtection="1">
      <alignment horizontal="center"/>
      <protection locked="0" hidden="1"/>
    </xf>
    <xf numFmtId="0" fontId="9" fillId="0" borderId="142" xfId="0" applyFont="1" applyBorder="1" applyAlignment="1" applyProtection="1">
      <alignment horizontal="center"/>
      <protection locked="0" hidden="1"/>
    </xf>
    <xf numFmtId="0" fontId="3" fillId="7" borderId="0" xfId="0" applyFont="1" applyFill="1" applyAlignment="1" applyProtection="1">
      <alignment vertical="center"/>
      <protection hidden="1"/>
    </xf>
    <xf numFmtId="0" fontId="9" fillId="0" borderId="125" xfId="0" applyFont="1" applyBorder="1" applyAlignment="1" applyProtection="1">
      <alignment horizontal="center"/>
      <protection locked="0" hidden="1"/>
    </xf>
    <xf numFmtId="0" fontId="9" fillId="0" borderId="127" xfId="0" applyFont="1" applyBorder="1" applyAlignment="1" applyProtection="1">
      <alignment horizontal="center"/>
      <protection locked="0" hidden="1"/>
    </xf>
    <xf numFmtId="0" fontId="9" fillId="0" borderId="129" xfId="0" applyFont="1" applyBorder="1" applyAlignment="1" applyProtection="1">
      <alignment horizontal="center"/>
      <protection locked="0" hidden="1"/>
    </xf>
    <xf numFmtId="0" fontId="9" fillId="0" borderId="131" xfId="0" applyFont="1" applyBorder="1" applyAlignment="1" applyProtection="1">
      <alignment horizontal="center"/>
      <protection locked="0" hidden="1"/>
    </xf>
    <xf numFmtId="0" fontId="9" fillId="0" borderId="137" xfId="0" applyFont="1" applyBorder="1" applyAlignment="1" applyProtection="1">
      <alignment horizontal="center"/>
      <protection locked="0" hidden="1"/>
    </xf>
    <xf numFmtId="0" fontId="0" fillId="0" borderId="125" xfId="0" applyFont="1" applyBorder="1" applyAlignment="1" applyProtection="1">
      <alignment horizontal="center"/>
      <protection locked="0" hidden="1"/>
    </xf>
    <xf numFmtId="0" fontId="2" fillId="0" borderId="127" xfId="0" applyFont="1" applyBorder="1" applyAlignment="1" applyProtection="1">
      <alignment horizontal="center"/>
      <protection locked="0" hidden="1"/>
    </xf>
    <xf numFmtId="0" fontId="2" fillId="0" borderId="129" xfId="0" applyFont="1" applyBorder="1" applyAlignment="1" applyProtection="1">
      <alignment horizontal="center"/>
      <protection locked="0" hidden="1"/>
    </xf>
    <xf numFmtId="0" fontId="2" fillId="0" borderId="131" xfId="0" applyFont="1" applyBorder="1" applyAlignment="1" applyProtection="1">
      <alignment horizontal="center"/>
      <protection locked="0" hidden="1"/>
    </xf>
    <xf numFmtId="9" fontId="0" fillId="16" borderId="114" xfId="0" applyNumberFormat="1" applyFill="1" applyBorder="1" applyAlignment="1">
      <alignment horizontal="center"/>
    </xf>
    <xf numFmtId="9" fontId="0" fillId="16" borderId="0" xfId="0" applyNumberFormat="1" applyFill="1" applyBorder="1" applyAlignment="1">
      <alignment horizontal="center"/>
    </xf>
    <xf numFmtId="9" fontId="0" fillId="16" borderId="116" xfId="0" applyNumberFormat="1" applyFill="1" applyBorder="1" applyAlignment="1">
      <alignment horizontal="center"/>
    </xf>
    <xf numFmtId="0" fontId="26" fillId="0" borderId="68" xfId="0" applyFont="1" applyBorder="1" applyProtection="1">
      <protection locked="0" hidden="1"/>
    </xf>
    <xf numFmtId="0" fontId="2" fillId="0" borderId="0" xfId="0" applyFont="1" applyBorder="1" applyProtection="1">
      <protection locked="0" hidden="1"/>
    </xf>
    <xf numFmtId="0" fontId="2" fillId="0" borderId="37" xfId="0" applyFont="1" applyBorder="1" applyProtection="1">
      <protection locked="0" hidden="1"/>
    </xf>
    <xf numFmtId="0" fontId="2" fillId="8" borderId="143" xfId="0" applyFont="1" applyFill="1" applyBorder="1" applyAlignment="1" applyProtection="1">
      <alignment horizontal="center"/>
      <protection hidden="1"/>
    </xf>
    <xf numFmtId="0" fontId="2" fillId="8" borderId="77" xfId="0" applyFont="1" applyFill="1" applyBorder="1" applyAlignment="1" applyProtection="1">
      <alignment horizontal="center"/>
      <protection hidden="1"/>
    </xf>
    <xf numFmtId="0" fontId="2" fillId="8" borderId="78" xfId="0" applyFont="1" applyFill="1" applyBorder="1" applyAlignment="1" applyProtection="1">
      <alignment horizontal="center"/>
      <protection hidden="1"/>
    </xf>
    <xf numFmtId="0" fontId="2" fillId="8" borderId="76" xfId="0" applyFont="1" applyFill="1" applyBorder="1" applyAlignment="1" applyProtection="1">
      <alignment horizontal="center"/>
      <protection hidden="1"/>
    </xf>
    <xf numFmtId="0" fontId="2" fillId="8" borderId="144" xfId="0" applyFont="1" applyFill="1" applyBorder="1" applyAlignment="1" applyProtection="1">
      <alignment horizontal="center"/>
      <protection locked="0" hidden="1"/>
    </xf>
    <xf numFmtId="0" fontId="2" fillId="8" borderId="145" xfId="0" applyFont="1" applyFill="1" applyBorder="1" applyAlignment="1" applyProtection="1">
      <alignment horizontal="center"/>
      <protection locked="0" hidden="1"/>
    </xf>
    <xf numFmtId="0" fontId="2" fillId="8" borderId="146" xfId="0" applyFont="1" applyFill="1" applyBorder="1" applyAlignment="1" applyProtection="1">
      <alignment horizontal="center"/>
      <protection locked="0" hidden="1"/>
    </xf>
    <xf numFmtId="0" fontId="2" fillId="8" borderId="147" xfId="0" applyFont="1" applyFill="1" applyBorder="1" applyAlignment="1" applyProtection="1">
      <alignment horizontal="center"/>
      <protection locked="0" hidden="1"/>
    </xf>
    <xf numFmtId="0" fontId="2" fillId="8" borderId="148" xfId="0" applyFont="1" applyFill="1" applyBorder="1" applyAlignment="1" applyProtection="1">
      <alignment horizontal="center"/>
      <protection locked="0" hidden="1"/>
    </xf>
    <xf numFmtId="0" fontId="27" fillId="0" borderId="0" xfId="0" applyFont="1" applyProtection="1">
      <protection hidden="1"/>
    </xf>
    <xf numFmtId="0" fontId="18" fillId="0" borderId="0" xfId="0" applyFont="1" applyProtection="1">
      <protection hidden="1"/>
    </xf>
    <xf numFmtId="0" fontId="0" fillId="0" borderId="35" xfId="0" applyFont="1" applyFill="1" applyBorder="1" applyAlignment="1" applyProtection="1">
      <alignment horizontal="right"/>
      <protection hidden="1"/>
    </xf>
    <xf numFmtId="0" fontId="0" fillId="0" borderId="36" xfId="0" applyFont="1" applyFill="1" applyBorder="1" applyAlignment="1" applyProtection="1">
      <alignment horizontal="right"/>
      <protection hidden="1"/>
    </xf>
    <xf numFmtId="0" fontId="0" fillId="0" borderId="86" xfId="0" applyFont="1" applyFill="1" applyBorder="1" applyAlignment="1" applyProtection="1">
      <alignment horizontal="right"/>
      <protection hidden="1"/>
    </xf>
    <xf numFmtId="0" fontId="13" fillId="0" borderId="0" xfId="0" applyFont="1" applyAlignment="1" applyProtection="1">
      <alignment horizontal="left" vertical="top" wrapText="1"/>
      <protection hidden="1"/>
    </xf>
    <xf numFmtId="0" fontId="9" fillId="5" borderId="1" xfId="0" applyFont="1" applyFill="1" applyBorder="1" applyAlignment="1" applyProtection="1">
      <alignment vertical="center" wrapText="1"/>
      <protection hidden="1"/>
    </xf>
    <xf numFmtId="0" fontId="12" fillId="0" borderId="94"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0" fontId="12" fillId="0" borderId="95" xfId="0" applyFont="1" applyBorder="1" applyAlignment="1" applyProtection="1">
      <alignment horizontal="center" vertical="center"/>
      <protection locked="0" hidden="1"/>
    </xf>
    <xf numFmtId="0" fontId="9" fillId="5" borderId="6" xfId="0" applyFont="1" applyFill="1" applyBorder="1" applyAlignment="1" applyProtection="1">
      <alignment vertical="center" wrapText="1"/>
      <protection hidden="1"/>
    </xf>
    <xf numFmtId="0" fontId="12" fillId="0" borderId="97" xfId="0" applyFont="1" applyBorder="1" applyAlignment="1" applyProtection="1">
      <alignment horizontal="center" vertical="center"/>
      <protection locked="0" hidden="1"/>
    </xf>
    <xf numFmtId="0" fontId="12" fillId="0" borderId="98" xfId="0" applyFont="1" applyBorder="1" applyAlignment="1" applyProtection="1">
      <alignment horizontal="center" vertical="center"/>
      <protection locked="0" hidden="1"/>
    </xf>
    <xf numFmtId="0" fontId="12" fillId="0" borderId="93" xfId="0" applyFont="1" applyBorder="1" applyAlignment="1" applyProtection="1">
      <alignment horizontal="center" vertical="center"/>
      <protection locked="0" hidden="1"/>
    </xf>
    <xf numFmtId="0" fontId="9" fillId="5" borderId="7" xfId="0" applyFont="1" applyFill="1" applyBorder="1" applyAlignment="1" applyProtection="1">
      <alignment vertical="center" wrapText="1"/>
      <protection hidden="1"/>
    </xf>
    <xf numFmtId="0" fontId="12" fillId="0" borderId="99" xfId="0" applyFont="1" applyBorder="1" applyAlignment="1" applyProtection="1">
      <alignment horizontal="center" vertical="center"/>
      <protection locked="0" hidden="1"/>
    </xf>
    <xf numFmtId="0" fontId="12" fillId="0" borderId="100" xfId="0" applyFont="1" applyBorder="1" applyAlignment="1" applyProtection="1">
      <alignment horizontal="center" vertical="center"/>
      <protection locked="0" hidden="1"/>
    </xf>
    <xf numFmtId="0" fontId="0" fillId="5" borderId="35" xfId="0" applyFont="1" applyFill="1" applyBorder="1" applyAlignment="1" applyProtection="1">
      <alignment horizontal="right"/>
      <protection hidden="1"/>
    </xf>
    <xf numFmtId="0" fontId="2" fillId="5" borderId="36" xfId="0" applyFont="1" applyFill="1" applyBorder="1" applyAlignment="1" applyProtection="1">
      <alignment horizontal="right"/>
      <protection hidden="1"/>
    </xf>
    <xf numFmtId="0" fontId="2" fillId="5" borderId="5" xfId="0" applyFont="1" applyFill="1" applyBorder="1" applyAlignment="1" applyProtection="1">
      <alignment horizontal="right"/>
      <protection hidden="1"/>
    </xf>
    <xf numFmtId="0" fontId="2" fillId="5" borderId="35" xfId="0" applyFont="1" applyFill="1" applyBorder="1" applyAlignment="1" applyProtection="1">
      <alignment horizontal="right"/>
      <protection hidden="1"/>
    </xf>
    <xf numFmtId="0" fontId="11" fillId="5" borderId="67" xfId="1" applyFont="1" applyFill="1" applyBorder="1" applyAlignment="1" applyProtection="1">
      <alignment horizontal="center" vertical="center" wrapText="1"/>
      <protection hidden="1"/>
    </xf>
    <xf numFmtId="0" fontId="11" fillId="5" borderId="68" xfId="1" applyFont="1" applyFill="1" applyBorder="1" applyAlignment="1" applyProtection="1">
      <alignment horizontal="center" vertical="center" wrapText="1"/>
      <protection hidden="1"/>
    </xf>
    <xf numFmtId="0" fontId="11" fillId="5" borderId="69" xfId="1" applyFont="1" applyFill="1" applyBorder="1" applyAlignment="1" applyProtection="1">
      <alignment horizontal="center" vertical="center" wrapText="1"/>
      <protection hidden="1"/>
    </xf>
    <xf numFmtId="0" fontId="11" fillId="5" borderId="80" xfId="1" applyFont="1" applyFill="1" applyBorder="1" applyAlignment="1" applyProtection="1">
      <alignment horizontal="center" vertical="center" wrapText="1"/>
      <protection hidden="1"/>
    </xf>
    <xf numFmtId="0" fontId="11" fillId="5" borderId="37" xfId="1" applyFont="1" applyFill="1" applyBorder="1" applyAlignment="1" applyProtection="1">
      <alignment horizontal="center" vertical="center" wrapText="1"/>
      <protection hidden="1"/>
    </xf>
    <xf numFmtId="0" fontId="11" fillId="5" borderId="81" xfId="1"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85" xfId="0" applyFont="1" applyFill="1" applyBorder="1" applyAlignment="1" applyProtection="1">
      <alignment horizontal="center" vertical="center" wrapText="1"/>
      <protection hidden="1"/>
    </xf>
    <xf numFmtId="0" fontId="8" fillId="5" borderId="89" xfId="0" applyFont="1" applyFill="1" applyBorder="1" applyAlignment="1" applyProtection="1">
      <alignment horizontal="center" vertical="center" wrapText="1"/>
      <protection hidden="1"/>
    </xf>
    <xf numFmtId="0" fontId="9" fillId="5" borderId="8" xfId="0" applyFont="1" applyFill="1" applyBorder="1" applyAlignment="1" applyProtection="1">
      <alignment vertical="center" wrapText="1"/>
      <protection hidden="1"/>
    </xf>
    <xf numFmtId="0" fontId="12" fillId="0" borderId="90" xfId="0" applyFont="1" applyBorder="1" applyAlignment="1" applyProtection="1">
      <alignment horizontal="center" vertical="center"/>
      <protection locked="0" hidden="1"/>
    </xf>
    <xf numFmtId="0" fontId="12" fillId="0" borderId="92" xfId="0" applyFont="1" applyBorder="1" applyAlignment="1" applyProtection="1">
      <alignment horizontal="center" vertical="center"/>
      <protection locked="0" hidden="1"/>
    </xf>
    <xf numFmtId="0" fontId="12" fillId="0" borderId="91" xfId="0" applyFont="1" applyBorder="1" applyAlignment="1" applyProtection="1">
      <alignment horizontal="center" vertical="center"/>
      <protection locked="0" hidden="1"/>
    </xf>
    <xf numFmtId="0" fontId="9" fillId="7" borderId="74" xfId="0" applyFont="1" applyFill="1" applyBorder="1" applyAlignment="1" applyProtection="1">
      <alignment horizontal="center" wrapText="1"/>
      <protection hidden="1"/>
    </xf>
    <xf numFmtId="0" fontId="9" fillId="7" borderId="62" xfId="0" applyFont="1" applyFill="1" applyBorder="1" applyAlignment="1" applyProtection="1">
      <alignment horizontal="center" wrapText="1"/>
      <protection hidden="1"/>
    </xf>
    <xf numFmtId="0" fontId="9" fillId="7" borderId="63" xfId="0" applyFont="1" applyFill="1" applyBorder="1" applyAlignment="1" applyProtection="1">
      <alignment horizontal="center" wrapText="1"/>
      <protection hidden="1"/>
    </xf>
    <xf numFmtId="0" fontId="9" fillId="0" borderId="35" xfId="0" applyFont="1" applyBorder="1" applyAlignment="1" applyProtection="1">
      <alignment horizontal="center" vertical="center"/>
      <protection hidden="1"/>
    </xf>
    <xf numFmtId="0" fontId="9" fillId="0" borderId="36"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49" fontId="3" fillId="0" borderId="149" xfId="0" applyNumberFormat="1" applyFont="1" applyBorder="1" applyAlignment="1" applyProtection="1">
      <alignment horizontal="left"/>
      <protection locked="0" hidden="1"/>
    </xf>
    <xf numFmtId="49" fontId="3" fillId="0" borderId="150" xfId="0" applyNumberFormat="1" applyFont="1" applyBorder="1" applyAlignment="1" applyProtection="1">
      <alignment horizontal="left"/>
      <protection locked="0" hidden="1"/>
    </xf>
    <xf numFmtId="0" fontId="3" fillId="0" borderId="37" xfId="0" applyFont="1" applyBorder="1" applyAlignment="1" applyProtection="1">
      <alignment horizontal="left"/>
      <protection hidden="1"/>
    </xf>
    <xf numFmtId="0" fontId="0" fillId="5" borderId="67" xfId="0" applyFont="1" applyFill="1" applyBorder="1" applyAlignment="1" applyProtection="1">
      <alignment horizontal="center" vertical="center"/>
      <protection hidden="1"/>
    </xf>
    <xf numFmtId="0" fontId="0" fillId="5" borderId="68" xfId="0" applyFont="1" applyFill="1" applyBorder="1" applyAlignment="1" applyProtection="1">
      <alignment horizontal="center" vertical="center"/>
      <protection hidden="1"/>
    </xf>
    <xf numFmtId="0" fontId="0" fillId="5" borderId="87" xfId="0" applyFont="1" applyFill="1" applyBorder="1" applyAlignment="1" applyProtection="1">
      <alignment horizontal="center" vertical="center"/>
      <protection hidden="1"/>
    </xf>
    <xf numFmtId="0" fontId="0" fillId="5" borderId="80" xfId="0" applyFont="1" applyFill="1" applyBorder="1" applyAlignment="1" applyProtection="1">
      <alignment horizontal="center" vertical="center"/>
      <protection hidden="1"/>
    </xf>
    <xf numFmtId="0" fontId="0" fillId="5" borderId="37" xfId="0" applyFont="1" applyFill="1" applyBorder="1" applyAlignment="1" applyProtection="1">
      <alignment horizontal="center" vertical="center"/>
      <protection hidden="1"/>
    </xf>
    <xf numFmtId="0" fontId="0" fillId="5" borderId="88" xfId="0" applyFont="1" applyFill="1" applyBorder="1" applyAlignment="1" applyProtection="1">
      <alignment horizontal="center" vertical="center"/>
      <protection hidden="1"/>
    </xf>
    <xf numFmtId="0" fontId="0" fillId="5" borderId="67" xfId="0" applyFont="1" applyFill="1" applyBorder="1" applyAlignment="1" applyProtection="1">
      <alignment horizontal="center"/>
      <protection hidden="1"/>
    </xf>
    <xf numFmtId="0" fontId="2" fillId="5" borderId="68" xfId="0" applyFont="1" applyFill="1" applyBorder="1" applyAlignment="1" applyProtection="1">
      <alignment horizontal="center"/>
      <protection hidden="1"/>
    </xf>
    <xf numFmtId="0" fontId="0" fillId="5" borderId="83" xfId="0" applyFont="1" applyFill="1" applyBorder="1" applyAlignment="1" applyProtection="1">
      <alignment horizontal="center" vertical="center"/>
      <protection hidden="1"/>
    </xf>
    <xf numFmtId="0" fontId="2" fillId="5" borderId="84" xfId="0" applyFont="1" applyFill="1" applyBorder="1" applyAlignment="1" applyProtection="1">
      <alignment horizontal="center" vertical="center"/>
      <protection hidden="1"/>
    </xf>
    <xf numFmtId="0" fontId="2" fillId="5" borderId="69" xfId="0" applyFont="1" applyFill="1" applyBorder="1" applyAlignment="1" applyProtection="1">
      <alignment horizontal="center"/>
      <protection hidden="1"/>
    </xf>
    <xf numFmtId="0" fontId="8" fillId="5" borderId="46" xfId="0" applyFont="1" applyFill="1" applyBorder="1" applyAlignment="1" applyProtection="1">
      <alignment horizontal="center" wrapText="1"/>
      <protection hidden="1"/>
    </xf>
    <xf numFmtId="0" fontId="8" fillId="5" borderId="48" xfId="0" applyFont="1" applyFill="1" applyBorder="1" applyAlignment="1" applyProtection="1">
      <alignment horizontal="center" wrapText="1"/>
      <protection hidden="1"/>
    </xf>
    <xf numFmtId="0" fontId="8" fillId="5" borderId="65" xfId="0" applyFont="1" applyFill="1" applyBorder="1" applyAlignment="1" applyProtection="1">
      <alignment horizontal="center" wrapText="1"/>
      <protection hidden="1"/>
    </xf>
    <xf numFmtId="0" fontId="8" fillId="5" borderId="66" xfId="0" applyFont="1" applyFill="1" applyBorder="1" applyAlignment="1" applyProtection="1">
      <alignment horizontal="center" wrapText="1"/>
      <protection hidden="1"/>
    </xf>
    <xf numFmtId="0" fontId="9" fillId="5" borderId="38" xfId="0" applyFont="1" applyFill="1" applyBorder="1" applyAlignment="1" applyProtection="1">
      <alignment horizontal="center" vertical="center"/>
      <protection hidden="1"/>
    </xf>
    <xf numFmtId="0" fontId="9" fillId="5" borderId="39" xfId="0" applyFont="1" applyFill="1" applyBorder="1" applyAlignment="1" applyProtection="1">
      <alignment horizontal="center" vertical="center"/>
      <protection hidden="1"/>
    </xf>
    <xf numFmtId="0" fontId="9" fillId="5" borderId="65" xfId="0" applyFont="1" applyFill="1" applyBorder="1" applyAlignment="1" applyProtection="1">
      <alignment horizontal="center" vertical="center"/>
      <protection hidden="1"/>
    </xf>
    <xf numFmtId="0" fontId="9" fillId="5" borderId="66" xfId="0" applyFont="1" applyFill="1" applyBorder="1" applyAlignment="1" applyProtection="1">
      <alignment horizontal="center" vertical="center"/>
      <protection hidden="1"/>
    </xf>
    <xf numFmtId="0" fontId="8" fillId="11" borderId="35" xfId="0" applyFont="1" applyFill="1" applyBorder="1" applyAlignment="1" applyProtection="1">
      <alignment horizontal="center" vertical="center" wrapText="1"/>
      <protection hidden="1"/>
    </xf>
    <xf numFmtId="0" fontId="8" fillId="11" borderId="36" xfId="0" applyFont="1" applyFill="1" applyBorder="1" applyAlignment="1" applyProtection="1">
      <alignment horizontal="center" vertical="center" wrapText="1"/>
      <protection hidden="1"/>
    </xf>
    <xf numFmtId="0" fontId="8" fillId="11" borderId="5" xfId="0" applyFont="1" applyFill="1" applyBorder="1" applyAlignment="1" applyProtection="1">
      <alignment horizontal="center" vertical="center" wrapText="1"/>
      <protection hidden="1"/>
    </xf>
    <xf numFmtId="0" fontId="8" fillId="11" borderId="67" xfId="0" applyFont="1" applyFill="1" applyBorder="1" applyAlignment="1" applyProtection="1">
      <alignment horizontal="center" vertical="center"/>
      <protection hidden="1"/>
    </xf>
    <xf numFmtId="0" fontId="8" fillId="11" borderId="68" xfId="0" applyFont="1" applyFill="1" applyBorder="1" applyAlignment="1" applyProtection="1">
      <alignment horizontal="center" vertical="center"/>
      <protection hidden="1"/>
    </xf>
    <xf numFmtId="0" fontId="8" fillId="11" borderId="69" xfId="0" applyFont="1" applyFill="1" applyBorder="1" applyAlignment="1" applyProtection="1">
      <alignment horizontal="center" vertical="center"/>
      <protection hidden="1"/>
    </xf>
    <xf numFmtId="0" fontId="8" fillId="11" borderId="36" xfId="0" applyFont="1" applyFill="1" applyBorder="1" applyAlignment="1" applyProtection="1">
      <alignment horizontal="center" vertical="center"/>
      <protection hidden="1"/>
    </xf>
    <xf numFmtId="0" fontId="8" fillId="11" borderId="37" xfId="0" applyFont="1" applyFill="1" applyBorder="1" applyAlignment="1" applyProtection="1">
      <alignment horizontal="center" vertical="center"/>
      <protection hidden="1"/>
    </xf>
    <xf numFmtId="0" fontId="8" fillId="11" borderId="5" xfId="0" applyFont="1" applyFill="1" applyBorder="1" applyAlignment="1" applyProtection="1">
      <alignment horizontal="center" vertical="center"/>
      <protection hidden="1"/>
    </xf>
    <xf numFmtId="0" fontId="9" fillId="6" borderId="52" xfId="0" applyFont="1" applyFill="1" applyBorder="1" applyAlignment="1" applyProtection="1">
      <alignment horizontal="center" textRotation="90"/>
      <protection hidden="1"/>
    </xf>
    <xf numFmtId="0" fontId="9" fillId="6" borderId="71" xfId="0" applyFont="1" applyFill="1" applyBorder="1" applyAlignment="1" applyProtection="1">
      <alignment horizontal="center" textRotation="90"/>
      <protection hidden="1"/>
    </xf>
    <xf numFmtId="0" fontId="9" fillId="5" borderId="64" xfId="0" applyFont="1" applyFill="1" applyBorder="1" applyAlignment="1" applyProtection="1">
      <alignment horizontal="center" vertical="center"/>
      <protection hidden="1"/>
    </xf>
    <xf numFmtId="0" fontId="9" fillId="5" borderId="52" xfId="0" applyFont="1" applyFill="1" applyBorder="1" applyAlignment="1" applyProtection="1">
      <alignment horizontal="center" vertical="center"/>
      <protection hidden="1"/>
    </xf>
    <xf numFmtId="0" fontId="8" fillId="11" borderId="56" xfId="0" applyFont="1" applyFill="1" applyBorder="1" applyAlignment="1" applyProtection="1">
      <alignment horizontal="center" vertical="center"/>
      <protection hidden="1"/>
    </xf>
    <xf numFmtId="0" fontId="8" fillId="11" borderId="57" xfId="0" applyFont="1" applyFill="1" applyBorder="1" applyAlignment="1" applyProtection="1">
      <alignment horizontal="center" vertical="center"/>
      <protection hidden="1"/>
    </xf>
    <xf numFmtId="0" fontId="8" fillId="11" borderId="58" xfId="0" applyFont="1" applyFill="1" applyBorder="1" applyAlignment="1" applyProtection="1">
      <alignment horizontal="center" vertical="center"/>
      <protection hidden="1"/>
    </xf>
    <xf numFmtId="0" fontId="2" fillId="5" borderId="35" xfId="0" applyFont="1" applyFill="1" applyBorder="1" applyAlignment="1" applyProtection="1">
      <alignment horizontal="center"/>
      <protection hidden="1"/>
    </xf>
    <xf numFmtId="0" fontId="2" fillId="5" borderId="36" xfId="0" applyFont="1" applyFill="1" applyBorder="1" applyAlignment="1" applyProtection="1">
      <alignment horizontal="center"/>
      <protection hidden="1"/>
    </xf>
    <xf numFmtId="0" fontId="2" fillId="5" borderId="5" xfId="0" applyFont="1" applyFill="1" applyBorder="1" applyAlignment="1" applyProtection="1">
      <alignment horizontal="center"/>
      <protection hidden="1"/>
    </xf>
    <xf numFmtId="0" fontId="9" fillId="0" borderId="52" xfId="0" applyFont="1" applyBorder="1" applyAlignment="1" applyProtection="1">
      <alignment horizontal="center" textRotation="90"/>
      <protection hidden="1"/>
    </xf>
    <xf numFmtId="0" fontId="9" fillId="0" borderId="71" xfId="0" applyFont="1" applyBorder="1" applyAlignment="1" applyProtection="1">
      <alignment horizontal="center" textRotation="90"/>
      <protection hidden="1"/>
    </xf>
    <xf numFmtId="0" fontId="0" fillId="0" borderId="9" xfId="0" applyBorder="1" applyAlignment="1">
      <alignment horizontal="left"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9" fillId="5" borderId="101"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wrapText="1"/>
      <protection hidden="1"/>
    </xf>
    <xf numFmtId="0" fontId="19" fillId="5" borderId="102" xfId="0" applyFont="1" applyFill="1" applyBorder="1" applyAlignment="1" applyProtection="1">
      <alignment horizontal="left" vertical="center" wrapText="1"/>
      <protection hidden="1"/>
    </xf>
    <xf numFmtId="0" fontId="19" fillId="5" borderId="20" xfId="0" applyFont="1" applyFill="1" applyBorder="1" applyAlignment="1" applyProtection="1">
      <alignment horizontal="left" vertical="center" wrapText="1"/>
      <protection hidden="1"/>
    </xf>
    <xf numFmtId="0" fontId="19" fillId="5" borderId="0" xfId="0" applyFont="1" applyFill="1" applyBorder="1" applyAlignment="1" applyProtection="1">
      <alignment horizontal="left" vertical="center" wrapText="1"/>
      <protection hidden="1"/>
    </xf>
    <xf numFmtId="0" fontId="19" fillId="5" borderId="21" xfId="0" applyFont="1" applyFill="1" applyBorder="1" applyAlignment="1" applyProtection="1">
      <alignment horizontal="left" vertical="center" wrapText="1"/>
      <protection hidden="1"/>
    </xf>
    <xf numFmtId="0" fontId="19" fillId="5" borderId="104" xfId="0" applyFont="1" applyFill="1" applyBorder="1" applyAlignment="1" applyProtection="1">
      <alignment horizontal="left" vertical="center" wrapText="1"/>
      <protection hidden="1"/>
    </xf>
    <xf numFmtId="0" fontId="19" fillId="5" borderId="23" xfId="0" applyFont="1" applyFill="1" applyBorder="1" applyAlignment="1" applyProtection="1">
      <alignment horizontal="left" vertical="center" wrapText="1"/>
      <protection hidden="1"/>
    </xf>
    <xf numFmtId="0" fontId="19" fillId="5" borderId="105" xfId="0" applyFont="1" applyFill="1" applyBorder="1" applyAlignment="1" applyProtection="1">
      <alignment horizontal="left" vertical="center" wrapText="1"/>
      <protection hidden="1"/>
    </xf>
    <xf numFmtId="0" fontId="10" fillId="5" borderId="23" xfId="0" applyFont="1" applyFill="1" applyBorder="1" applyAlignment="1" applyProtection="1">
      <alignment horizontal="left" vertical="center" wrapText="1"/>
      <protection hidden="1"/>
    </xf>
    <xf numFmtId="0" fontId="15" fillId="0" borderId="0" xfId="0" applyFont="1" applyAlignment="1" applyProtection="1">
      <alignment horizontal="left" vertical="top" wrapText="1"/>
      <protection hidden="1"/>
    </xf>
    <xf numFmtId="0" fontId="3" fillId="7" borderId="0" xfId="0" applyFont="1" applyFill="1" applyAlignment="1" applyProtection="1">
      <alignment horizontal="left" vertical="top"/>
      <protection hidden="1"/>
    </xf>
    <xf numFmtId="0" fontId="3" fillId="7" borderId="0" xfId="0" applyFont="1" applyFill="1" applyAlignment="1" applyProtection="1">
      <alignment horizontal="left" vertical="center" wrapText="1"/>
      <protection hidden="1"/>
    </xf>
    <xf numFmtId="0" fontId="14" fillId="0" borderId="0" xfId="0" applyFont="1" applyAlignment="1" applyProtection="1">
      <alignment horizontal="left" vertical="top" wrapText="1"/>
      <protection hidden="1"/>
    </xf>
    <xf numFmtId="0" fontId="20" fillId="0" borderId="103" xfId="0" applyFont="1" applyBorder="1" applyAlignment="1" applyProtection="1">
      <alignment horizontal="right" wrapText="1"/>
      <protection hidden="1"/>
    </xf>
    <xf numFmtId="9" fontId="9" fillId="13" borderId="0" xfId="3" applyFont="1" applyFill="1" applyBorder="1" applyAlignment="1" applyProtection="1">
      <alignment horizontal="center" vertical="center" shrinkToFit="1"/>
      <protection hidden="1"/>
    </xf>
    <xf numFmtId="9" fontId="9" fillId="12" borderId="0" xfId="3" applyFont="1" applyFill="1" applyBorder="1" applyAlignment="1" applyProtection="1">
      <alignment horizontal="center" vertical="center" shrinkToFit="1"/>
      <protection hidden="1"/>
    </xf>
    <xf numFmtId="9" fontId="9" fillId="15" borderId="0" xfId="3" applyFont="1" applyFill="1" applyBorder="1" applyAlignment="1" applyProtection="1">
      <alignment horizontal="center" vertical="center" shrinkToFit="1"/>
      <protection hidden="1"/>
    </xf>
    <xf numFmtId="0" fontId="9" fillId="5" borderId="0" xfId="0" applyFont="1" applyFill="1" applyBorder="1" applyAlignment="1" applyProtection="1">
      <alignment horizontal="right" vertical="center"/>
      <protection hidden="1"/>
    </xf>
    <xf numFmtId="0" fontId="9" fillId="5" borderId="0" xfId="0" applyFont="1" applyFill="1" applyBorder="1" applyAlignment="1" applyProtection="1">
      <alignment horizontal="center" vertical="center"/>
      <protection hidden="1"/>
    </xf>
    <xf numFmtId="0" fontId="9" fillId="5" borderId="109" xfId="0" applyFont="1" applyFill="1" applyBorder="1" applyAlignment="1" applyProtection="1">
      <alignment horizontal="right" vertical="center"/>
      <protection hidden="1"/>
    </xf>
    <xf numFmtId="0" fontId="0" fillId="0" borderId="113" xfId="0" applyBorder="1" applyAlignment="1">
      <alignment horizontal="center" vertical="center" wrapText="1"/>
    </xf>
    <xf numFmtId="0" fontId="0" fillId="0" borderId="115" xfId="0"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116" xfId="0" applyBorder="1" applyAlignment="1">
      <alignment horizontal="center" vertical="center"/>
    </xf>
    <xf numFmtId="0" fontId="0" fillId="0" borderId="0" xfId="0" applyAlignment="1">
      <alignment horizontal="center" wrapText="1"/>
    </xf>
    <xf numFmtId="0" fontId="0" fillId="0" borderId="113" xfId="0" applyBorder="1" applyAlignment="1">
      <alignment vertical="center"/>
    </xf>
    <xf numFmtId="0" fontId="0" fillId="0" borderId="115" xfId="0" applyBorder="1" applyAlignment="1">
      <alignment vertical="center"/>
    </xf>
    <xf numFmtId="0" fontId="0" fillId="0" borderId="113" xfId="0" applyBorder="1" applyAlignment="1">
      <alignment horizontal="center" vertical="center"/>
    </xf>
    <xf numFmtId="0" fontId="0" fillId="0" borderId="0" xfId="0" applyFont="1" applyAlignment="1" applyProtection="1">
      <alignment vertical="top"/>
      <protection hidden="1"/>
    </xf>
    <xf numFmtId="0" fontId="0" fillId="0" borderId="0" xfId="0" applyFont="1" applyAlignment="1" applyProtection="1">
      <alignment horizontal="left" vertical="top" wrapText="1"/>
      <protection hidden="1"/>
    </xf>
    <xf numFmtId="0" fontId="0" fillId="0" borderId="35" xfId="0" applyFont="1" applyBorder="1" applyAlignment="1" applyProtection="1">
      <alignment horizontal="center" wrapText="1"/>
      <protection locked="0"/>
    </xf>
    <xf numFmtId="0" fontId="0" fillId="0" borderId="5" xfId="0" applyFont="1" applyBorder="1" applyAlignment="1" applyProtection="1">
      <alignment horizontal="center" wrapText="1"/>
      <protection locked="0"/>
    </xf>
  </cellXfs>
  <cellStyles count="4">
    <cellStyle name="Prozent" xfId="3" builtinId="5"/>
    <cellStyle name="Prozent 2" xfId="2"/>
    <cellStyle name="Standard" xfId="0" builtinId="0"/>
    <cellStyle name="Standard 2" xfId="1"/>
  </cellStyles>
  <dxfs count="4">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s>
  <tableStyles count="0" defaultTableStyle="TableStyleMedium2" defaultPivotStyle="PivotStyleLight16"/>
  <colors>
    <mruColors>
      <color rgb="FFFFFFCC"/>
      <color rgb="FF85DFFF"/>
      <color rgb="FF65D7FF"/>
      <color rgb="FFC0E399"/>
      <color rgb="FF99FF99"/>
      <color rgb="FFFFFF99"/>
      <color rgb="FFEEECE1"/>
      <color rgb="FFCCFF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Klasse'!$AT$23</c:f>
          <c:strCache>
            <c:ptCount val="1"/>
            <c:pt idx="0">
              <c:v>Schriftliche Abschlussprüfung 2017
Realschulabschlussprüfung Deutsch - Klasse </c:v>
            </c:pt>
          </c:strCache>
        </c:strRef>
      </c:tx>
      <c:overlay val="0"/>
      <c:txPr>
        <a:bodyPr/>
        <a:lstStyle/>
        <a:p>
          <a:pPr>
            <a:defRPr sz="1400"/>
          </a:pPr>
          <a:endParaRPr lang="de-DE"/>
        </a:p>
      </c:txPr>
    </c:title>
    <c:autoTitleDeleted val="0"/>
    <c:plotArea>
      <c:layout>
        <c:manualLayout>
          <c:layoutTarget val="inner"/>
          <c:xMode val="edge"/>
          <c:yMode val="edge"/>
          <c:x val="0.19818569553805773"/>
          <c:y val="0.42631354005032318"/>
          <c:w val="0.75717541557305335"/>
          <c:h val="0.52712558188365966"/>
        </c:manualLayout>
      </c:layout>
      <c:barChart>
        <c:barDir val="bar"/>
        <c:grouping val="clustered"/>
        <c:varyColors val="0"/>
        <c:ser>
          <c:idx val="0"/>
          <c:order val="0"/>
          <c:invertIfNegative val="0"/>
          <c:dPt>
            <c:idx val="0"/>
            <c:invertIfNegative val="0"/>
            <c:bubble3D val="0"/>
            <c:spPr>
              <a:solidFill>
                <a:srgbClr val="92D050"/>
              </a:solidFill>
            </c:spPr>
            <c:extLst>
              <c:ext xmlns:c16="http://schemas.microsoft.com/office/drawing/2014/chart" uri="{C3380CC4-5D6E-409C-BE32-E72D297353CC}">
                <c16:uniqueId val="{00000001-029F-406C-BADF-ACBBA43919C3}"/>
              </c:ext>
            </c:extLst>
          </c:dPt>
          <c:dPt>
            <c:idx val="1"/>
            <c:invertIfNegative val="0"/>
            <c:bubble3D val="0"/>
            <c:spPr>
              <a:solidFill>
                <a:srgbClr val="92D050"/>
              </a:solidFill>
            </c:spPr>
            <c:extLst>
              <c:ext xmlns:c16="http://schemas.microsoft.com/office/drawing/2014/chart" uri="{C3380CC4-5D6E-409C-BE32-E72D297353CC}">
                <c16:uniqueId val="{00000003-029F-406C-BADF-ACBBA43919C3}"/>
              </c:ext>
            </c:extLst>
          </c:dPt>
          <c:dPt>
            <c:idx val="2"/>
            <c:invertIfNegative val="0"/>
            <c:bubble3D val="0"/>
            <c:spPr>
              <a:solidFill>
                <a:srgbClr val="00B0F0"/>
              </a:solidFill>
            </c:spPr>
            <c:extLst>
              <c:ext xmlns:c16="http://schemas.microsoft.com/office/drawing/2014/chart" uri="{C3380CC4-5D6E-409C-BE32-E72D297353CC}">
                <c16:uniqueId val="{00000005-029F-406C-BADF-ACBBA43919C3}"/>
              </c:ext>
            </c:extLst>
          </c:dPt>
          <c:dPt>
            <c:idx val="3"/>
            <c:invertIfNegative val="0"/>
            <c:bubble3D val="0"/>
            <c:spPr>
              <a:solidFill>
                <a:srgbClr val="00B0F0"/>
              </a:solidFill>
            </c:spPr>
            <c:extLst>
              <c:ext xmlns:c16="http://schemas.microsoft.com/office/drawing/2014/chart" uri="{C3380CC4-5D6E-409C-BE32-E72D297353CC}">
                <c16:uniqueId val="{00000007-029F-406C-BADF-ACBBA43919C3}"/>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029F-406C-BADF-ACBBA43919C3}"/>
              </c:ext>
            </c:extLst>
          </c:dPt>
          <c:dPt>
            <c:idx val="5"/>
            <c:invertIfNegative val="0"/>
            <c:bubble3D val="0"/>
            <c:spPr>
              <a:solidFill>
                <a:schemeClr val="accent3">
                  <a:lumMod val="60000"/>
                  <a:lumOff val="40000"/>
                </a:schemeClr>
              </a:solidFill>
            </c:spPr>
            <c:extLst>
              <c:ext xmlns:c16="http://schemas.microsoft.com/office/drawing/2014/chart" uri="{C3380CC4-5D6E-409C-BE32-E72D297353CC}">
                <c16:uniqueId val="{0000000B-029F-406C-BADF-ACBBA43919C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'Daten Klasse'!$AT$50:$AU$54</c:f>
              <c:multiLvlStrCache>
                <c:ptCount val="4"/>
                <c:lvl>
                  <c:pt idx="0">
                    <c:v>Aufg. B1</c:v>
                  </c:pt>
                  <c:pt idx="1">
                    <c:v>Aufg. B2</c:v>
                  </c:pt>
                  <c:pt idx="2">
                    <c:v>Aufg. B1</c:v>
                  </c:pt>
                  <c:pt idx="3">
                    <c:v>Aufg. B2</c:v>
                  </c:pt>
                </c:lvl>
                <c:lvl>
                  <c:pt idx="0">
                    <c:v>Aufgaben-
satz 1</c:v>
                  </c:pt>
                  <c:pt idx="2">
                    <c:v>Aufgaben-
satz 2</c:v>
                  </c:pt>
                </c:lvl>
              </c:multiLvlStrCache>
            </c:multiLvlStrRef>
          </c:cat>
          <c:val>
            <c:numRef>
              <c:f>'Daten Klasse'!$AV$50:$AV$53</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C-029F-406C-BADF-ACBBA43919C3}"/>
            </c:ext>
          </c:extLst>
        </c:ser>
        <c:dLbls>
          <c:showLegendKey val="0"/>
          <c:showVal val="0"/>
          <c:showCatName val="0"/>
          <c:showSerName val="0"/>
          <c:showPercent val="0"/>
          <c:showBubbleSize val="0"/>
        </c:dLbls>
        <c:gapWidth val="42"/>
        <c:axId val="89772800"/>
        <c:axId val="89774336"/>
      </c:barChart>
      <c:catAx>
        <c:axId val="89772800"/>
        <c:scaling>
          <c:orientation val="maxMin"/>
        </c:scaling>
        <c:delete val="0"/>
        <c:axPos val="l"/>
        <c:numFmt formatCode="General" sourceLinked="0"/>
        <c:majorTickMark val="out"/>
        <c:minorTickMark val="none"/>
        <c:tickLblPos val="nextTo"/>
        <c:crossAx val="89774336"/>
        <c:crosses val="autoZero"/>
        <c:auto val="1"/>
        <c:lblAlgn val="ctr"/>
        <c:lblOffset val="100"/>
        <c:noMultiLvlLbl val="0"/>
      </c:catAx>
      <c:valAx>
        <c:axId val="89774336"/>
        <c:scaling>
          <c:orientation val="minMax"/>
        </c:scaling>
        <c:delete val="0"/>
        <c:axPos val="t"/>
        <c:majorGridlines/>
        <c:title>
          <c:tx>
            <c:rich>
              <a:bodyPr/>
              <a:lstStyle/>
              <a:p>
                <a:pPr>
                  <a:defRPr sz="1200"/>
                </a:pPr>
                <a:r>
                  <a:rPr lang="en-US" sz="1200"/>
                  <a:t>Wahlverhalten der Schülerinnen und Schüler im Teil B</a:t>
                </a:r>
              </a:p>
            </c:rich>
          </c:tx>
          <c:overlay val="0"/>
        </c:title>
        <c:numFmt formatCode="General" sourceLinked="1"/>
        <c:majorTickMark val="out"/>
        <c:minorTickMark val="none"/>
        <c:tickLblPos val="nextTo"/>
        <c:crossAx val="89772800"/>
        <c:crosses val="autoZero"/>
        <c:crossBetween val="between"/>
        <c:majorUnit val="2"/>
      </c:val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Schule'!#REF!</c:f>
          <c:strCache>
            <c:ptCount val="1"/>
            <c:pt idx="0">
              <c:v>#REF!</c:v>
            </c:pt>
          </c:strCache>
        </c:strRef>
      </c:tx>
      <c:layout>
        <c:manualLayout>
          <c:xMode val="edge"/>
          <c:yMode val="edge"/>
          <c:x val="0.22082932924119308"/>
          <c:y val="1.1078035977210166E-3"/>
        </c:manualLayout>
      </c:layout>
      <c:overlay val="0"/>
      <c:txPr>
        <a:bodyPr/>
        <a:lstStyle/>
        <a:p>
          <a:pPr>
            <a:defRPr sz="1400"/>
          </a:pPr>
          <a:endParaRPr lang="de-DE"/>
        </a:p>
      </c:txPr>
    </c:title>
    <c:autoTitleDeleted val="0"/>
    <c:plotArea>
      <c:layout>
        <c:manualLayout>
          <c:layoutTarget val="inner"/>
          <c:xMode val="edge"/>
          <c:yMode val="edge"/>
          <c:x val="0.10762764878032419"/>
          <c:y val="0.17539402086934255"/>
          <c:w val="0.87720514774362879"/>
          <c:h val="0.54029159464822996"/>
        </c:manualLayout>
      </c:layout>
      <c:barChart>
        <c:barDir val="col"/>
        <c:grouping val="clustered"/>
        <c:varyColors val="0"/>
        <c:ser>
          <c:idx val="0"/>
          <c:order val="0"/>
          <c:spPr>
            <a:solidFill>
              <a:srgbClr val="92D050"/>
            </a:solidFill>
          </c:spPr>
          <c:invertIfNegative val="0"/>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Schule'!#REF!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'Daten Schule'!#REF!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'Daten Schule'!#REF!</c15:sqref>
                        </c15:formulaRef>
                      </c:ext>
                    </c:extLst>
                  </c:multiLvlStrRef>
                </c15:cat>
              </c15:filteredCategoryTitle>
            </c:ext>
            <c:ext xmlns:c16="http://schemas.microsoft.com/office/drawing/2014/chart" uri="{C3380CC4-5D6E-409C-BE32-E72D297353CC}">
              <c16:uniqueId val="{00000000-E0F5-47D1-BFDE-6842E13CE078}"/>
            </c:ext>
          </c:extLst>
        </c:ser>
        <c:ser>
          <c:idx val="1"/>
          <c:order val="1"/>
          <c:spPr>
            <a:solidFill>
              <a:srgbClr val="00B0F0"/>
            </a:solidFill>
          </c:spPr>
          <c:invertIfNegative val="0"/>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Schule'!#REF!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'Daten Schule'!#REF!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'Daten Schule'!#REF!</c15:sqref>
                        </c15:formulaRef>
                      </c:ext>
                    </c:extLst>
                  </c:multiLvlStrRef>
                </c15:cat>
              </c15:filteredCategoryTitle>
            </c:ext>
            <c:ext xmlns:c16="http://schemas.microsoft.com/office/drawing/2014/chart" uri="{C3380CC4-5D6E-409C-BE32-E72D297353CC}">
              <c16:uniqueId val="{00000001-E0F5-47D1-BFDE-6842E13CE078}"/>
            </c:ext>
          </c:extLst>
        </c:ser>
        <c:dLbls>
          <c:showLegendKey val="0"/>
          <c:showVal val="0"/>
          <c:showCatName val="0"/>
          <c:showSerName val="0"/>
          <c:showPercent val="0"/>
          <c:showBubbleSize val="0"/>
        </c:dLbls>
        <c:gapWidth val="500"/>
        <c:overlap val="-100"/>
        <c:axId val="89696896"/>
        <c:axId val="89707264"/>
      </c:barChart>
      <c:catAx>
        <c:axId val="89696896"/>
        <c:scaling>
          <c:orientation val="minMax"/>
        </c:scaling>
        <c:delete val="0"/>
        <c:axPos val="b"/>
        <c:title>
          <c:tx>
            <c:rich>
              <a:bodyPr/>
              <a:lstStyle/>
              <a:p>
                <a:pPr>
                  <a:defRPr/>
                </a:pPr>
                <a:r>
                  <a:rPr lang="en-US" sz="1200" b="1" i="0" baseline="0">
                    <a:effectLst/>
                  </a:rPr>
                  <a:t>Teil A • Kompetenzbereich: Sprechen, Zuhören und Schreiben</a:t>
                </a:r>
                <a:endParaRPr lang="de-DE" sz="1200">
                  <a:effectLst/>
                </a:endParaRPr>
              </a:p>
            </c:rich>
          </c:tx>
          <c:overlay val="0"/>
        </c:title>
        <c:majorTickMark val="out"/>
        <c:minorTickMark val="none"/>
        <c:tickLblPos val="nextTo"/>
        <c:txPr>
          <a:bodyPr/>
          <a:lstStyle/>
          <a:p>
            <a:pPr>
              <a:defRPr sz="1000"/>
            </a:pPr>
            <a:endParaRPr lang="de-DE"/>
          </a:p>
        </c:txPr>
        <c:crossAx val="89707264"/>
        <c:crosses val="autoZero"/>
        <c:auto val="1"/>
        <c:lblAlgn val="ctr"/>
        <c:lblOffset val="100"/>
        <c:noMultiLvlLbl val="0"/>
      </c:catAx>
      <c:valAx>
        <c:axId val="89707264"/>
        <c:scaling>
          <c:orientation val="minMax"/>
          <c:max val="1"/>
          <c:min val="0"/>
        </c:scaling>
        <c:delete val="0"/>
        <c:axPos val="l"/>
        <c:majorGridlines/>
        <c:title>
          <c:tx>
            <c:rich>
              <a:bodyPr rot="-5400000" vert="horz"/>
              <a:lstStyle/>
              <a:p>
                <a:pPr>
                  <a:defRPr/>
                </a:pPr>
                <a:r>
                  <a:rPr lang="en-US"/>
                  <a:t>Erfüllungsprozente</a:t>
                </a:r>
              </a:p>
            </c:rich>
          </c:tx>
          <c:overlay val="0"/>
        </c:title>
        <c:numFmt formatCode="General" sourceLinked="1"/>
        <c:majorTickMark val="out"/>
        <c:minorTickMark val="none"/>
        <c:tickLblPos val="nextTo"/>
        <c:crossAx val="89696896"/>
        <c:crosses val="autoZero"/>
        <c:crossBetween val="between"/>
        <c:majorUnit val="0.2"/>
        <c:minorUnit val="0.1"/>
      </c:valAx>
    </c:plotArea>
    <c:legend>
      <c:legendPos val="b"/>
      <c:layout>
        <c:manualLayout>
          <c:xMode val="edge"/>
          <c:yMode val="edge"/>
          <c:x val="0.18705884345102022"/>
          <c:y val="0.93267116437235176"/>
          <c:w val="0.67974466170194348"/>
          <c:h val="5.7675227305447573E-2"/>
        </c:manualLayout>
      </c:layout>
      <c:overlay val="0"/>
      <c:txPr>
        <a:bodyPr/>
        <a:lstStyle/>
        <a:p>
          <a:pPr>
            <a:defRPr sz="1200"/>
          </a:pPr>
          <a:endParaRPr lang="de-DE"/>
        </a:p>
      </c:txPr>
    </c:legend>
    <c:plotVisOnly val="1"/>
    <c:dispBlanksAs val="gap"/>
    <c:showDLblsOverMax val="0"/>
  </c:chart>
  <c:printSettings>
    <c:headerFooter/>
    <c:pageMargins b="0.39370078740157483" l="0.31496062992125984" r="0.31496062992125984" t="0.78740157480314965" header="0.31496062992125984" footer="0.31496062992125984"/>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Schule'!#REF!</c:f>
          <c:strCache>
            <c:ptCount val="1"/>
            <c:pt idx="0">
              <c:v>#REF!</c:v>
            </c:pt>
          </c:strCache>
        </c:strRef>
      </c:tx>
      <c:layout>
        <c:manualLayout>
          <c:xMode val="edge"/>
          <c:yMode val="edge"/>
          <c:x val="0.21828069732914107"/>
          <c:y val="2.074430433665959E-3"/>
        </c:manualLayout>
      </c:layout>
      <c:overlay val="0"/>
      <c:txPr>
        <a:bodyPr/>
        <a:lstStyle/>
        <a:p>
          <a:pPr>
            <a:defRPr sz="1400"/>
          </a:pPr>
          <a:endParaRPr lang="de-DE"/>
        </a:p>
      </c:txPr>
    </c:title>
    <c:autoTitleDeleted val="0"/>
    <c:plotArea>
      <c:layout>
        <c:manualLayout>
          <c:layoutTarget val="inner"/>
          <c:xMode val="edge"/>
          <c:yMode val="edge"/>
          <c:x val="8.1821265197313461E-2"/>
          <c:y val="0.15075990202895281"/>
          <c:w val="0.90301154942624173"/>
          <c:h val="0.55682583829765908"/>
        </c:manualLayout>
      </c:layout>
      <c:barChart>
        <c:barDir val="col"/>
        <c:grouping val="clustered"/>
        <c:varyColors val="0"/>
        <c:ser>
          <c:idx val="0"/>
          <c:order val="0"/>
          <c:spPr>
            <a:solidFill>
              <a:srgbClr val="92D050"/>
            </a:solidFill>
          </c:spPr>
          <c:invertIfNegative val="0"/>
          <c:dPt>
            <c:idx val="3"/>
            <c:invertIfNegative val="0"/>
            <c:bubble3D val="0"/>
            <c:spPr>
              <a:solidFill>
                <a:srgbClr val="00B0F0"/>
              </a:solidFill>
            </c:spPr>
            <c:extLst>
              <c:ext xmlns:c16="http://schemas.microsoft.com/office/drawing/2014/chart" uri="{C3380CC4-5D6E-409C-BE32-E72D297353CC}">
                <c16:uniqueId val="{00000001-7B4A-4E9A-8E55-0A46A789C9A7}"/>
              </c:ext>
            </c:extLst>
          </c:dPt>
          <c:dLbls>
            <c:dLbl>
              <c:idx val="0"/>
              <c:layout>
                <c:manualLayout>
                  <c:x val="2.9866661649694631E-2"/>
                  <c:y val="9.32060461416070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4A-4E9A-8E55-0A46A789C9A7}"/>
                </c:ext>
              </c:extLst>
            </c:dLbl>
            <c:dLbl>
              <c:idx val="3"/>
              <c:delete val="1"/>
              <c:extLst>
                <c:ext xmlns:c15="http://schemas.microsoft.com/office/drawing/2012/chart" uri="{CE6537A1-D6FC-4f65-9D91-7224C49458BB}"/>
                <c:ext xmlns:c16="http://schemas.microsoft.com/office/drawing/2014/chart" uri="{C3380CC4-5D6E-409C-BE32-E72D297353CC}">
                  <c16:uniqueId val="{00000001-7B4A-4E9A-8E55-0A46A789C9A7}"/>
                </c:ext>
              </c:extLst>
            </c:dLbl>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Schule'!#REF!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'Daten Schule'!#REF!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'Daten Schule'!#REF!</c15:sqref>
                        </c15:formulaRef>
                      </c:ext>
                    </c:extLst>
                  </c:multiLvlStrRef>
                </c15:cat>
              </c15:filteredCategoryTitle>
            </c:ext>
            <c:ext xmlns:c16="http://schemas.microsoft.com/office/drawing/2014/chart" uri="{C3380CC4-5D6E-409C-BE32-E72D297353CC}">
              <c16:uniqueId val="{00000003-7B4A-4E9A-8E55-0A46A789C9A7}"/>
            </c:ext>
          </c:extLst>
        </c:ser>
        <c:ser>
          <c:idx val="1"/>
          <c:order val="1"/>
          <c:spPr>
            <a:solidFill>
              <a:srgbClr val="00B0F0"/>
            </a:solidFill>
          </c:spPr>
          <c:invertIfNegative val="0"/>
          <c:dPt>
            <c:idx val="0"/>
            <c:invertIfNegative val="0"/>
            <c:bubble3D val="0"/>
            <c:spPr>
              <a:solidFill>
                <a:srgbClr val="92D050"/>
              </a:solidFill>
            </c:spPr>
            <c:extLst>
              <c:ext xmlns:c16="http://schemas.microsoft.com/office/drawing/2014/chart" uri="{C3380CC4-5D6E-409C-BE32-E72D297353CC}">
                <c16:uniqueId val="{00000005-7B4A-4E9A-8E55-0A46A789C9A7}"/>
              </c:ext>
            </c:extLst>
          </c:dPt>
          <c:dLbls>
            <c:dLbl>
              <c:idx val="0"/>
              <c:delete val="1"/>
              <c:extLst>
                <c:ext xmlns:c15="http://schemas.microsoft.com/office/drawing/2012/chart" uri="{CE6537A1-D6FC-4f65-9D91-7224C49458BB}"/>
                <c:ext xmlns:c16="http://schemas.microsoft.com/office/drawing/2014/chart" uri="{C3380CC4-5D6E-409C-BE32-E72D297353CC}">
                  <c16:uniqueId val="{00000005-7B4A-4E9A-8E55-0A46A789C9A7}"/>
                </c:ext>
              </c:extLst>
            </c:dLbl>
            <c:dLbl>
              <c:idx val="3"/>
              <c:layout>
                <c:manualLayout>
                  <c:x val="-2.9866661649694631E-2"/>
                  <c:y val="9.32060461416070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4A-4E9A-8E55-0A46A789C9A7}"/>
                </c:ext>
              </c:extLst>
            </c:dLbl>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Schule'!#REF!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'Daten Schule'!#REF!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'Daten Schule'!#REF!</c15:sqref>
                        </c15:formulaRef>
                      </c:ext>
                    </c:extLst>
                  </c:multiLvlStrRef>
                </c15:cat>
              </c15:filteredCategoryTitle>
            </c:ext>
            <c:ext xmlns:c16="http://schemas.microsoft.com/office/drawing/2014/chart" uri="{C3380CC4-5D6E-409C-BE32-E72D297353CC}">
              <c16:uniqueId val="{00000007-7B4A-4E9A-8E55-0A46A789C9A7}"/>
            </c:ext>
          </c:extLst>
        </c:ser>
        <c:dLbls>
          <c:showLegendKey val="0"/>
          <c:showVal val="0"/>
          <c:showCatName val="0"/>
          <c:showSerName val="0"/>
          <c:showPercent val="0"/>
          <c:showBubbleSize val="0"/>
        </c:dLbls>
        <c:gapWidth val="150"/>
        <c:overlap val="1"/>
        <c:axId val="91053440"/>
        <c:axId val="91067904"/>
      </c:barChart>
      <c:catAx>
        <c:axId val="91053440"/>
        <c:scaling>
          <c:orientation val="minMax"/>
        </c:scaling>
        <c:delete val="0"/>
        <c:axPos val="b"/>
        <c:title>
          <c:tx>
            <c:rich>
              <a:bodyPr/>
              <a:lstStyle/>
              <a:p>
                <a:pPr>
                  <a:defRPr/>
                </a:pPr>
                <a:r>
                  <a:rPr lang="en-US" sz="1200"/>
                  <a:t>Teil A • Kompetenzbereich: Sprache und Sprachgebrauch untersuchen</a:t>
                </a:r>
              </a:p>
            </c:rich>
          </c:tx>
          <c:overlay val="0"/>
        </c:title>
        <c:majorTickMark val="out"/>
        <c:minorTickMark val="none"/>
        <c:tickLblPos val="nextTo"/>
        <c:txPr>
          <a:bodyPr/>
          <a:lstStyle/>
          <a:p>
            <a:pPr>
              <a:defRPr sz="1000"/>
            </a:pPr>
            <a:endParaRPr lang="de-DE"/>
          </a:p>
        </c:txPr>
        <c:crossAx val="91067904"/>
        <c:crosses val="autoZero"/>
        <c:auto val="1"/>
        <c:lblAlgn val="ctr"/>
        <c:lblOffset val="100"/>
        <c:noMultiLvlLbl val="0"/>
      </c:catAx>
      <c:valAx>
        <c:axId val="91067904"/>
        <c:scaling>
          <c:orientation val="minMax"/>
          <c:max val="1"/>
          <c:min val="0"/>
        </c:scaling>
        <c:delete val="0"/>
        <c:axPos val="l"/>
        <c:majorGridlines/>
        <c:title>
          <c:tx>
            <c:rich>
              <a:bodyPr rot="-5400000" vert="horz"/>
              <a:lstStyle/>
              <a:p>
                <a:pPr>
                  <a:defRPr/>
                </a:pPr>
                <a:r>
                  <a:rPr lang="en-US"/>
                  <a:t>Erfüllungsprozente</a:t>
                </a:r>
              </a:p>
            </c:rich>
          </c:tx>
          <c:overlay val="0"/>
        </c:title>
        <c:numFmt formatCode="General" sourceLinked="1"/>
        <c:majorTickMark val="out"/>
        <c:minorTickMark val="none"/>
        <c:tickLblPos val="nextTo"/>
        <c:crossAx val="91053440"/>
        <c:crosses val="autoZero"/>
        <c:crossBetween val="between"/>
        <c:majorUnit val="0.2"/>
        <c:minorUnit val="0.1"/>
      </c:valAx>
    </c:plotArea>
    <c:legend>
      <c:legendPos val="b"/>
      <c:layout>
        <c:manualLayout>
          <c:xMode val="edge"/>
          <c:yMode val="edge"/>
          <c:x val="0.27290091370688818"/>
          <c:y val="0.92581637319201437"/>
          <c:w val="0.46487715172719629"/>
          <c:h val="5.7675227305447573E-2"/>
        </c:manualLayout>
      </c:layout>
      <c:overlay val="0"/>
      <c:txPr>
        <a:bodyPr/>
        <a:lstStyle/>
        <a:p>
          <a:pPr>
            <a:defRPr sz="1200"/>
          </a:pPr>
          <a:endParaRPr lang="de-DE"/>
        </a:p>
      </c:txPr>
    </c:legend>
    <c:plotVisOnly val="1"/>
    <c:dispBlanksAs val="gap"/>
    <c:showDLblsOverMax val="0"/>
  </c:chart>
  <c:printSettings>
    <c:headerFooter/>
    <c:pageMargins b="0.39370078740157483" l="0.31496062992125984" r="0.31496062992125984"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Schule'!#REF!</c:f>
          <c:strCache>
            <c:ptCount val="1"/>
            <c:pt idx="0">
              <c:v>#REF!</c:v>
            </c:pt>
          </c:strCache>
        </c:strRef>
      </c:tx>
      <c:layout>
        <c:manualLayout>
          <c:xMode val="edge"/>
          <c:yMode val="edge"/>
          <c:x val="0.24453100367285008"/>
          <c:y val="5.1629295723783913E-3"/>
        </c:manualLayout>
      </c:layout>
      <c:overlay val="0"/>
      <c:txPr>
        <a:bodyPr/>
        <a:lstStyle/>
        <a:p>
          <a:pPr>
            <a:defRPr sz="1400"/>
          </a:pPr>
          <a:endParaRPr lang="de-DE"/>
        </a:p>
      </c:txPr>
    </c:title>
    <c:autoTitleDeleted val="0"/>
    <c:plotArea>
      <c:layout>
        <c:manualLayout>
          <c:layoutTarget val="inner"/>
          <c:xMode val="edge"/>
          <c:yMode val="edge"/>
          <c:x val="0.10543911479664075"/>
          <c:y val="0.1737797299759124"/>
          <c:w val="0.87939374727917463"/>
          <c:h val="0.55180973385697796"/>
        </c:manualLayout>
      </c:layout>
      <c:barChart>
        <c:barDir val="col"/>
        <c:grouping val="clustered"/>
        <c:varyColors val="0"/>
        <c:ser>
          <c:idx val="0"/>
          <c:order val="0"/>
          <c:tx>
            <c:strRef>
              <c:f>'Daten Klasse'!$BA$27</c:f>
              <c:strCache>
                <c:ptCount val="1"/>
                <c:pt idx="0">
                  <c:v>Aufgabensatz 1</c:v>
                </c:pt>
              </c:strCache>
            </c:strRef>
          </c:tx>
          <c:spPr>
            <a:solidFill>
              <a:srgbClr val="92D050"/>
            </a:solidFill>
          </c:spPr>
          <c:invertIfNegative val="0"/>
          <c:dPt>
            <c:idx val="2"/>
            <c:invertIfNegative val="0"/>
            <c:bubble3D val="0"/>
            <c:spPr>
              <a:solidFill>
                <a:srgbClr val="00B0F0"/>
              </a:solidFill>
            </c:spPr>
            <c:extLst>
              <c:ext xmlns:c16="http://schemas.microsoft.com/office/drawing/2014/chart" uri="{C3380CC4-5D6E-409C-BE32-E72D297353CC}">
                <c16:uniqueId val="{00000001-06D3-4D01-97EF-76B302AE5A13}"/>
              </c:ext>
            </c:extLst>
          </c:dPt>
          <c:dLbls>
            <c:dLbl>
              <c:idx val="1"/>
              <c:layout>
                <c:manualLayout>
                  <c:x val="3.8523280970206977E-2"/>
                  <c:y val="9.38782051282051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6D3-4D01-97EF-76B302AE5A13}"/>
                </c:ext>
              </c:extLst>
            </c:dLbl>
            <c:dLbl>
              <c:idx val="2"/>
              <c:layout>
                <c:manualLayout>
                  <c:x val="4.2803645522452194E-2"/>
                  <c:y val="9.38782051282051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6D3-4D01-97EF-76B302AE5A13}"/>
                </c:ext>
              </c:extLst>
            </c:dLbl>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Klasse'!$AZ$28:$AZ$30</c:f>
              <c:strCache>
                <c:ptCount val="3"/>
                <c:pt idx="0">
                  <c:v>Lesetechniken und Lesestrategien
kennen und nutzen</c:v>
                </c:pt>
                <c:pt idx="1">
                  <c:v>Literarische Texte 
verstehen und reflektieren</c:v>
                </c:pt>
                <c:pt idx="2">
                  <c:v>Sachtexte verstehen,
reflektieren und nutzen</c:v>
                </c:pt>
              </c:strCache>
            </c:strRef>
          </c:cat>
          <c:val>
            <c:numRef>
              <c:f>'Daten Klasse'!$BA$28:$BA$30</c:f>
              <c:numCache>
                <c:formatCode>0%</c:formatCode>
                <c:ptCount val="3"/>
                <c:pt idx="0">
                  <c:v>1</c:v>
                </c:pt>
                <c:pt idx="1">
                  <c:v>1</c:v>
                </c:pt>
                <c:pt idx="2">
                  <c:v>1</c:v>
                </c:pt>
              </c:numCache>
            </c:numRef>
          </c:val>
          <c:extLst>
            <c:ext xmlns:c16="http://schemas.microsoft.com/office/drawing/2014/chart" uri="{C3380CC4-5D6E-409C-BE32-E72D297353CC}">
              <c16:uniqueId val="{00000003-06D3-4D01-97EF-76B302AE5A13}"/>
            </c:ext>
          </c:extLst>
        </c:ser>
        <c:ser>
          <c:idx val="1"/>
          <c:order val="1"/>
          <c:tx>
            <c:strRef>
              <c:f>'Daten Klasse'!$BB$27</c:f>
              <c:strCache>
                <c:ptCount val="1"/>
                <c:pt idx="0">
                  <c:v>Aufgabensatz 2</c:v>
                </c:pt>
              </c:strCache>
            </c:strRef>
          </c:tx>
          <c:spPr>
            <a:solidFill>
              <a:srgbClr val="00B0F0"/>
            </a:solidFill>
          </c:spPr>
          <c:invertIfNegative val="0"/>
          <c:dPt>
            <c:idx val="1"/>
            <c:invertIfNegative val="0"/>
            <c:bubble3D val="0"/>
            <c:spPr>
              <a:solidFill>
                <a:srgbClr val="92D050"/>
              </a:solidFill>
            </c:spPr>
            <c:extLst>
              <c:ext xmlns:c16="http://schemas.microsoft.com/office/drawing/2014/chart" uri="{C3380CC4-5D6E-409C-BE32-E72D297353CC}">
                <c16:uniqueId val="{00000005-06D3-4D01-97EF-76B302AE5A13}"/>
              </c:ext>
            </c:extLst>
          </c:dPt>
          <c:dLbls>
            <c:dLbl>
              <c:idx val="1"/>
              <c:delete val="1"/>
              <c:extLst>
                <c:ext xmlns:c15="http://schemas.microsoft.com/office/drawing/2012/chart" uri="{CE6537A1-D6FC-4f65-9D91-7224C49458BB}"/>
                <c:ext xmlns:c16="http://schemas.microsoft.com/office/drawing/2014/chart" uri="{C3380CC4-5D6E-409C-BE32-E72D297353CC}">
                  <c16:uniqueId val="{00000005-06D3-4D01-97EF-76B302AE5A13}"/>
                </c:ext>
              </c:extLst>
            </c:dLbl>
            <c:dLbl>
              <c:idx val="2"/>
              <c:delete val="1"/>
              <c:extLst>
                <c:ext xmlns:c15="http://schemas.microsoft.com/office/drawing/2012/chart" uri="{CE6537A1-D6FC-4f65-9D91-7224C49458BB}"/>
                <c:ext xmlns:c16="http://schemas.microsoft.com/office/drawing/2014/chart" uri="{C3380CC4-5D6E-409C-BE32-E72D297353CC}">
                  <c16:uniqueId val="{00000006-06D3-4D01-97EF-76B302AE5A13}"/>
                </c:ext>
              </c:extLst>
            </c:dLbl>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Klasse'!$AZ$28:$AZ$30</c:f>
              <c:strCache>
                <c:ptCount val="3"/>
                <c:pt idx="0">
                  <c:v>Lesetechniken und Lesestrategien
kennen und nutzen</c:v>
                </c:pt>
                <c:pt idx="1">
                  <c:v>Literarische Texte 
verstehen und reflektieren</c:v>
                </c:pt>
                <c:pt idx="2">
                  <c:v>Sachtexte verstehen,
reflektieren und nutzen</c:v>
                </c:pt>
              </c:strCache>
            </c:strRef>
          </c:cat>
          <c:val>
            <c:numRef>
              <c:f>'Daten Klasse'!$BB$28:$BB$30</c:f>
              <c:numCache>
                <c:formatCode>0%</c:formatCode>
                <c:ptCount val="3"/>
                <c:pt idx="0">
                  <c:v>1</c:v>
                </c:pt>
                <c:pt idx="1">
                  <c:v>1</c:v>
                </c:pt>
                <c:pt idx="2">
                  <c:v>1</c:v>
                </c:pt>
              </c:numCache>
            </c:numRef>
          </c:val>
          <c:extLst>
            <c:ext xmlns:c16="http://schemas.microsoft.com/office/drawing/2014/chart" uri="{C3380CC4-5D6E-409C-BE32-E72D297353CC}">
              <c16:uniqueId val="{00000007-06D3-4D01-97EF-76B302AE5A13}"/>
            </c:ext>
          </c:extLst>
        </c:ser>
        <c:dLbls>
          <c:showLegendKey val="0"/>
          <c:showVal val="0"/>
          <c:showCatName val="0"/>
          <c:showSerName val="0"/>
          <c:showPercent val="0"/>
          <c:showBubbleSize val="0"/>
        </c:dLbls>
        <c:gapWidth val="150"/>
        <c:overlap val="1"/>
        <c:axId val="90206976"/>
        <c:axId val="90208896"/>
      </c:barChart>
      <c:catAx>
        <c:axId val="90206976"/>
        <c:scaling>
          <c:orientation val="minMax"/>
        </c:scaling>
        <c:delete val="0"/>
        <c:axPos val="b"/>
        <c:title>
          <c:tx>
            <c:rich>
              <a:bodyPr/>
              <a:lstStyle/>
              <a:p>
                <a:pPr>
                  <a:defRPr/>
                </a:pPr>
                <a:r>
                  <a:rPr lang="en-US" sz="1200"/>
                  <a:t>Teil A • Kompetenzbereich: Lesen - Mit Texten umgehen</a:t>
                </a:r>
              </a:p>
            </c:rich>
          </c:tx>
          <c:layout/>
          <c:overlay val="0"/>
        </c:title>
        <c:numFmt formatCode="General" sourceLinked="0"/>
        <c:majorTickMark val="out"/>
        <c:minorTickMark val="none"/>
        <c:tickLblPos val="nextTo"/>
        <c:txPr>
          <a:bodyPr/>
          <a:lstStyle/>
          <a:p>
            <a:pPr>
              <a:defRPr sz="1000"/>
            </a:pPr>
            <a:endParaRPr lang="de-DE"/>
          </a:p>
        </c:txPr>
        <c:crossAx val="90208896"/>
        <c:crosses val="autoZero"/>
        <c:auto val="1"/>
        <c:lblAlgn val="ctr"/>
        <c:lblOffset val="100"/>
        <c:noMultiLvlLbl val="0"/>
      </c:catAx>
      <c:valAx>
        <c:axId val="90208896"/>
        <c:scaling>
          <c:orientation val="minMax"/>
          <c:max val="1"/>
          <c:min val="0"/>
        </c:scaling>
        <c:delete val="0"/>
        <c:axPos val="l"/>
        <c:majorGridlines/>
        <c:title>
          <c:tx>
            <c:rich>
              <a:bodyPr rot="-5400000" vert="horz"/>
              <a:lstStyle/>
              <a:p>
                <a:pPr>
                  <a:defRPr/>
                </a:pPr>
                <a:r>
                  <a:rPr lang="en-US"/>
                  <a:t>Erfüllungsprozente</a:t>
                </a:r>
              </a:p>
            </c:rich>
          </c:tx>
          <c:layout/>
          <c:overlay val="0"/>
        </c:title>
        <c:numFmt formatCode="0%" sourceLinked="1"/>
        <c:majorTickMark val="out"/>
        <c:minorTickMark val="none"/>
        <c:tickLblPos val="nextTo"/>
        <c:crossAx val="90206976"/>
        <c:crosses val="autoZero"/>
        <c:crossBetween val="between"/>
        <c:majorUnit val="0.2"/>
        <c:minorUnit val="0.1"/>
      </c:valAx>
    </c:plotArea>
    <c:legend>
      <c:legendPos val="b"/>
      <c:layout>
        <c:manualLayout>
          <c:xMode val="edge"/>
          <c:yMode val="edge"/>
          <c:x val="0.11316486405382901"/>
          <c:y val="0.92964924838940588"/>
          <c:w val="0.67186923242634866"/>
          <c:h val="5.7675227305447573E-2"/>
        </c:manualLayout>
      </c:layout>
      <c:overlay val="0"/>
      <c:txPr>
        <a:bodyPr/>
        <a:lstStyle/>
        <a:p>
          <a:pPr>
            <a:defRPr sz="1200"/>
          </a:pPr>
          <a:endParaRPr lang="de-DE"/>
        </a:p>
      </c:txPr>
    </c:legend>
    <c:plotVisOnly val="1"/>
    <c:dispBlanksAs val="gap"/>
    <c:showDLblsOverMax val="0"/>
  </c:chart>
  <c:printSettings>
    <c:headerFooter/>
    <c:pageMargins b="0.39370078740157483" l="0.31496062992125984" r="0.31496062992125984"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Klasse'!$AT$23</c:f>
          <c:strCache>
            <c:ptCount val="1"/>
            <c:pt idx="0">
              <c:v>Schriftliche Abschlussprüfung 2017
Realschulabschlussprüfung Deutsch - Klasse </c:v>
            </c:pt>
          </c:strCache>
        </c:strRef>
      </c:tx>
      <c:overlay val="0"/>
      <c:txPr>
        <a:bodyPr/>
        <a:lstStyle/>
        <a:p>
          <a:pPr>
            <a:defRPr sz="1400"/>
          </a:pPr>
          <a:endParaRPr lang="de-DE"/>
        </a:p>
      </c:txPr>
    </c:title>
    <c:autoTitleDeleted val="0"/>
    <c:plotArea>
      <c:layout>
        <c:manualLayout>
          <c:layoutTarget val="inner"/>
          <c:xMode val="edge"/>
          <c:yMode val="edge"/>
          <c:x val="0.13297673084982023"/>
          <c:y val="0.19667579596028759"/>
          <c:w val="0.84237340920620218"/>
          <c:h val="0.58501512039255965"/>
        </c:manualLayout>
      </c:layout>
      <c:barChart>
        <c:barDir val="col"/>
        <c:grouping val="clustered"/>
        <c:varyColors val="0"/>
        <c:ser>
          <c:idx val="0"/>
          <c:order val="0"/>
          <c:invertIfNegative val="0"/>
          <c:dPt>
            <c:idx val="0"/>
            <c:invertIfNegative val="0"/>
            <c:bubble3D val="0"/>
            <c:spPr>
              <a:solidFill>
                <a:srgbClr val="92D050"/>
              </a:solidFill>
            </c:spPr>
            <c:extLst>
              <c:ext xmlns:c16="http://schemas.microsoft.com/office/drawing/2014/chart" uri="{C3380CC4-5D6E-409C-BE32-E72D297353CC}">
                <c16:uniqueId val="{00000001-AB35-44F4-82D9-D70E6BAAE2E5}"/>
              </c:ext>
            </c:extLst>
          </c:dPt>
          <c:dPt>
            <c:idx val="1"/>
            <c:invertIfNegative val="0"/>
            <c:bubble3D val="0"/>
            <c:spPr>
              <a:solidFill>
                <a:srgbClr val="C0E399"/>
              </a:solidFill>
            </c:spPr>
            <c:extLst>
              <c:ext xmlns:c16="http://schemas.microsoft.com/office/drawing/2014/chart" uri="{C3380CC4-5D6E-409C-BE32-E72D297353CC}">
                <c16:uniqueId val="{00000003-AB35-44F4-82D9-D70E6BAAE2E5}"/>
              </c:ext>
            </c:extLst>
          </c:dPt>
          <c:dPt>
            <c:idx val="2"/>
            <c:invertIfNegative val="0"/>
            <c:bubble3D val="0"/>
            <c:spPr>
              <a:solidFill>
                <a:srgbClr val="C0E399"/>
              </a:solidFill>
            </c:spPr>
            <c:extLst>
              <c:ext xmlns:c16="http://schemas.microsoft.com/office/drawing/2014/chart" uri="{C3380CC4-5D6E-409C-BE32-E72D297353CC}">
                <c16:uniqueId val="{00000005-AB35-44F4-82D9-D70E6BAAE2E5}"/>
              </c:ext>
            </c:extLst>
          </c:dPt>
          <c:dPt>
            <c:idx val="3"/>
            <c:invertIfNegative val="0"/>
            <c:bubble3D val="0"/>
            <c:spPr>
              <a:solidFill>
                <a:srgbClr val="00B0F0"/>
              </a:solidFill>
            </c:spPr>
            <c:extLst>
              <c:ext xmlns:c16="http://schemas.microsoft.com/office/drawing/2014/chart" uri="{C3380CC4-5D6E-409C-BE32-E72D297353CC}">
                <c16:uniqueId val="{00000007-AB35-44F4-82D9-D70E6BAAE2E5}"/>
              </c:ext>
            </c:extLst>
          </c:dPt>
          <c:dPt>
            <c:idx val="4"/>
            <c:invertIfNegative val="0"/>
            <c:bubble3D val="0"/>
            <c:spPr>
              <a:solidFill>
                <a:srgbClr val="85DFFF"/>
              </a:solidFill>
            </c:spPr>
            <c:extLst>
              <c:ext xmlns:c16="http://schemas.microsoft.com/office/drawing/2014/chart" uri="{C3380CC4-5D6E-409C-BE32-E72D297353CC}">
                <c16:uniqueId val="{00000009-AB35-44F4-82D9-D70E6BAAE2E5}"/>
              </c:ext>
            </c:extLst>
          </c:dPt>
          <c:dPt>
            <c:idx val="5"/>
            <c:invertIfNegative val="0"/>
            <c:bubble3D val="0"/>
            <c:spPr>
              <a:solidFill>
                <a:srgbClr val="85DFFF"/>
              </a:solidFill>
            </c:spPr>
            <c:extLst>
              <c:ext xmlns:c16="http://schemas.microsoft.com/office/drawing/2014/chart" uri="{C3380CC4-5D6E-409C-BE32-E72D297353CC}">
                <c16:uniqueId val="{0000000B-AB35-44F4-82D9-D70E6BAAE2E5}"/>
              </c:ext>
            </c:extLst>
          </c:dPt>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'Daten Klasse'!$AT$42:$AU$47</c:f>
              <c:multiLvlStrCache>
                <c:ptCount val="6"/>
                <c:lvl>
                  <c:pt idx="0">
                    <c:v>gesamt</c:v>
                  </c:pt>
                  <c:pt idx="1">
                    <c:v>Aufg. B1</c:v>
                  </c:pt>
                  <c:pt idx="2">
                    <c:v>Aufg. B2</c:v>
                  </c:pt>
                  <c:pt idx="3">
                    <c:v>gesamt</c:v>
                  </c:pt>
                  <c:pt idx="4">
                    <c:v>Aufg. B1</c:v>
                  </c:pt>
                  <c:pt idx="5">
                    <c:v>Aufg. B2</c:v>
                  </c:pt>
                </c:lvl>
                <c:lvl>
                  <c:pt idx="0">
                    <c:v>Aufgabensatz 1</c:v>
                  </c:pt>
                  <c:pt idx="3">
                    <c:v>Aufgabensatz 2</c:v>
                  </c:pt>
                </c:lvl>
              </c:multiLvlStrCache>
            </c:multiLvlStrRef>
          </c:cat>
          <c:val>
            <c:numRef>
              <c:f>'Daten Klasse'!$AV$42:$AV$47</c:f>
              <c:numCache>
                <c:formatCode>0%</c:formatCode>
                <c:ptCount val="6"/>
                <c:pt idx="0">
                  <c:v>1</c:v>
                </c:pt>
                <c:pt idx="1">
                  <c:v>1</c:v>
                </c:pt>
                <c:pt idx="2">
                  <c:v>0</c:v>
                </c:pt>
                <c:pt idx="3">
                  <c:v>1</c:v>
                </c:pt>
                <c:pt idx="4">
                  <c:v>0</c:v>
                </c:pt>
                <c:pt idx="5">
                  <c:v>1</c:v>
                </c:pt>
              </c:numCache>
            </c:numRef>
          </c:val>
          <c:extLst>
            <c:ext xmlns:c16="http://schemas.microsoft.com/office/drawing/2014/chart" uri="{C3380CC4-5D6E-409C-BE32-E72D297353CC}">
              <c16:uniqueId val="{0000000C-AB35-44F4-82D9-D70E6BAAE2E5}"/>
            </c:ext>
          </c:extLst>
        </c:ser>
        <c:dLbls>
          <c:showLegendKey val="0"/>
          <c:showVal val="0"/>
          <c:showCatName val="0"/>
          <c:showSerName val="0"/>
          <c:showPercent val="0"/>
          <c:showBubbleSize val="0"/>
        </c:dLbls>
        <c:gapWidth val="150"/>
        <c:axId val="90310528"/>
        <c:axId val="90316800"/>
      </c:barChart>
      <c:catAx>
        <c:axId val="90310528"/>
        <c:scaling>
          <c:orientation val="minMax"/>
        </c:scaling>
        <c:delete val="0"/>
        <c:axPos val="b"/>
        <c:title>
          <c:tx>
            <c:rich>
              <a:bodyPr/>
              <a:lstStyle/>
              <a:p>
                <a:pPr>
                  <a:defRPr sz="1200"/>
                </a:pPr>
                <a:r>
                  <a:rPr lang="en-US" sz="1200"/>
                  <a:t>Teil B - Schreibaufgabe</a:t>
                </a:r>
              </a:p>
            </c:rich>
          </c:tx>
          <c:overlay val="0"/>
        </c:title>
        <c:numFmt formatCode="General" sourceLinked="0"/>
        <c:majorTickMark val="out"/>
        <c:minorTickMark val="none"/>
        <c:tickLblPos val="nextTo"/>
        <c:crossAx val="90316800"/>
        <c:crosses val="autoZero"/>
        <c:auto val="1"/>
        <c:lblAlgn val="ctr"/>
        <c:lblOffset val="100"/>
        <c:noMultiLvlLbl val="0"/>
      </c:catAx>
      <c:valAx>
        <c:axId val="90316800"/>
        <c:scaling>
          <c:orientation val="minMax"/>
          <c:max val="1"/>
        </c:scaling>
        <c:delete val="0"/>
        <c:axPos val="l"/>
        <c:majorGridlines/>
        <c:title>
          <c:tx>
            <c:rich>
              <a:bodyPr rot="-5400000" vert="horz"/>
              <a:lstStyle/>
              <a:p>
                <a:pPr>
                  <a:defRPr/>
                </a:pPr>
                <a:r>
                  <a:rPr lang="en-US"/>
                  <a:t>Erfüllungsprozente</a:t>
                </a:r>
              </a:p>
            </c:rich>
          </c:tx>
          <c:overlay val="0"/>
        </c:title>
        <c:numFmt formatCode="0%" sourceLinked="1"/>
        <c:majorTickMark val="out"/>
        <c:minorTickMark val="none"/>
        <c:tickLblPos val="nextTo"/>
        <c:crossAx val="90310528"/>
        <c:crosses val="autoZero"/>
        <c:crossBetween val="between"/>
        <c:majorUnit val="0.2"/>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Klasse'!$AT$23</c:f>
          <c:strCache>
            <c:ptCount val="1"/>
            <c:pt idx="0">
              <c:v>Schriftliche Abschlussprüfung 2017
Realschulabschlussprüfung Deutsch - Klasse </c:v>
            </c:pt>
          </c:strCache>
        </c:strRef>
      </c:tx>
      <c:layout>
        <c:manualLayout>
          <c:xMode val="edge"/>
          <c:yMode val="edge"/>
          <c:x val="0.19932696469592143"/>
          <c:y val="1.7391304347826087E-2"/>
        </c:manualLayout>
      </c:layout>
      <c:overlay val="0"/>
      <c:txPr>
        <a:bodyPr/>
        <a:lstStyle/>
        <a:p>
          <a:pPr>
            <a:defRPr sz="1400"/>
          </a:pPr>
          <a:endParaRPr lang="de-DE"/>
        </a:p>
      </c:txPr>
    </c:title>
    <c:autoTitleDeleted val="0"/>
    <c:plotArea>
      <c:layout>
        <c:manualLayout>
          <c:layoutTarget val="inner"/>
          <c:xMode val="edge"/>
          <c:yMode val="edge"/>
          <c:x val="9.8343569122825159E-2"/>
          <c:y val="0.50707200730343494"/>
          <c:w val="0.86647307017657271"/>
          <c:h val="0.42241515462741069"/>
        </c:manualLayout>
      </c:layout>
      <c:barChart>
        <c:barDir val="bar"/>
        <c:grouping val="clustered"/>
        <c:varyColors val="0"/>
        <c:ser>
          <c:idx val="0"/>
          <c:order val="0"/>
          <c:invertIfNegative val="0"/>
          <c:dPt>
            <c:idx val="0"/>
            <c:invertIfNegative val="0"/>
            <c:bubble3D val="0"/>
            <c:spPr>
              <a:solidFill>
                <a:srgbClr val="92D050"/>
              </a:solidFill>
            </c:spPr>
            <c:extLst>
              <c:ext xmlns:c16="http://schemas.microsoft.com/office/drawing/2014/chart" uri="{C3380CC4-5D6E-409C-BE32-E72D297353CC}">
                <c16:uniqueId val="{00000001-8159-4DB6-A158-5D716D2C155A}"/>
              </c:ext>
            </c:extLst>
          </c:dPt>
          <c:dPt>
            <c:idx val="1"/>
            <c:invertIfNegative val="0"/>
            <c:bubble3D val="0"/>
            <c:spPr>
              <a:solidFill>
                <a:srgbClr val="00B0F0"/>
              </a:solidFill>
            </c:spPr>
            <c:extLst>
              <c:ext xmlns:c16="http://schemas.microsoft.com/office/drawing/2014/chart" uri="{C3380CC4-5D6E-409C-BE32-E72D297353CC}">
                <c16:uniqueId val="{00000003-8159-4DB6-A158-5D716D2C155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Klasse'!$AT$38:$AT$39</c:f>
              <c:numCache>
                <c:formatCode>General</c:formatCode>
                <c:ptCount val="2"/>
                <c:pt idx="0">
                  <c:v>1</c:v>
                </c:pt>
                <c:pt idx="1">
                  <c:v>2</c:v>
                </c:pt>
              </c:numCache>
            </c:numRef>
          </c:cat>
          <c:val>
            <c:numRef>
              <c:f>'Daten Klasse'!$AU$38:$AU$39</c:f>
              <c:numCache>
                <c:formatCode>General</c:formatCode>
                <c:ptCount val="2"/>
                <c:pt idx="0">
                  <c:v>1</c:v>
                </c:pt>
                <c:pt idx="1">
                  <c:v>1</c:v>
                </c:pt>
              </c:numCache>
            </c:numRef>
          </c:val>
          <c:extLst>
            <c:ext xmlns:c16="http://schemas.microsoft.com/office/drawing/2014/chart" uri="{C3380CC4-5D6E-409C-BE32-E72D297353CC}">
              <c16:uniqueId val="{00000004-8159-4DB6-A158-5D716D2C155A}"/>
            </c:ext>
          </c:extLst>
        </c:ser>
        <c:dLbls>
          <c:showLegendKey val="0"/>
          <c:showVal val="0"/>
          <c:showCatName val="0"/>
          <c:showSerName val="0"/>
          <c:showPercent val="0"/>
          <c:showBubbleSize val="0"/>
        </c:dLbls>
        <c:gapWidth val="60"/>
        <c:axId val="90346624"/>
        <c:axId val="90348544"/>
      </c:barChart>
      <c:catAx>
        <c:axId val="90346624"/>
        <c:scaling>
          <c:orientation val="maxMin"/>
        </c:scaling>
        <c:delete val="0"/>
        <c:axPos val="l"/>
        <c:title>
          <c:tx>
            <c:rich>
              <a:bodyPr rot="-5400000" vert="horz"/>
              <a:lstStyle/>
              <a:p>
                <a:pPr>
                  <a:defRPr/>
                </a:pPr>
                <a:r>
                  <a:rPr lang="en-US"/>
                  <a:t>Aufgabensatz</a:t>
                </a:r>
              </a:p>
            </c:rich>
          </c:tx>
          <c:overlay val="0"/>
        </c:title>
        <c:numFmt formatCode="General" sourceLinked="1"/>
        <c:majorTickMark val="out"/>
        <c:minorTickMark val="none"/>
        <c:tickLblPos val="nextTo"/>
        <c:txPr>
          <a:bodyPr/>
          <a:lstStyle/>
          <a:p>
            <a:pPr>
              <a:defRPr sz="1200" b="1"/>
            </a:pPr>
            <a:endParaRPr lang="de-DE"/>
          </a:p>
        </c:txPr>
        <c:crossAx val="90348544"/>
        <c:crosses val="autoZero"/>
        <c:auto val="1"/>
        <c:lblAlgn val="ctr"/>
        <c:lblOffset val="100"/>
        <c:noMultiLvlLbl val="0"/>
      </c:catAx>
      <c:valAx>
        <c:axId val="90348544"/>
        <c:scaling>
          <c:orientation val="minMax"/>
        </c:scaling>
        <c:delete val="0"/>
        <c:axPos val="t"/>
        <c:majorGridlines/>
        <c:title>
          <c:tx>
            <c:rich>
              <a:bodyPr/>
              <a:lstStyle/>
              <a:p>
                <a:pPr>
                  <a:defRPr sz="1200"/>
                </a:pPr>
                <a:r>
                  <a:rPr lang="en-US" sz="1200"/>
                  <a:t>Wahlverhalten der Schülerinnen und Schüler</a:t>
                </a:r>
              </a:p>
            </c:rich>
          </c:tx>
          <c:overlay val="0"/>
        </c:title>
        <c:numFmt formatCode="General" sourceLinked="1"/>
        <c:majorTickMark val="out"/>
        <c:minorTickMark val="none"/>
        <c:tickLblPos val="nextTo"/>
        <c:crossAx val="90346624"/>
        <c:crosses val="autoZero"/>
        <c:crossBetween val="between"/>
        <c:majorUnit val="5"/>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Klasse'!$AT$23</c:f>
          <c:strCache>
            <c:ptCount val="1"/>
            <c:pt idx="0">
              <c:v>Schriftliche Abschlussprüfung 2017
Realschulabschlussprüfung Deutsch - Klasse </c:v>
            </c:pt>
          </c:strCache>
        </c:strRef>
      </c:tx>
      <c:layout>
        <c:manualLayout>
          <c:xMode val="edge"/>
          <c:yMode val="edge"/>
          <c:x val="0.18857140398433803"/>
          <c:y val="5.5160857335829789E-4"/>
        </c:manualLayout>
      </c:layout>
      <c:overlay val="0"/>
      <c:txPr>
        <a:bodyPr/>
        <a:lstStyle/>
        <a:p>
          <a:pPr>
            <a:defRPr sz="1400"/>
          </a:pPr>
          <a:endParaRPr lang="de-DE"/>
        </a:p>
      </c:txPr>
    </c:title>
    <c:autoTitleDeleted val="0"/>
    <c:plotArea>
      <c:layout>
        <c:manualLayout>
          <c:layoutTarget val="inner"/>
          <c:xMode val="edge"/>
          <c:yMode val="edge"/>
          <c:x val="0.10762755475237726"/>
          <c:y val="0.17314319423427121"/>
          <c:w val="0.87720514774362879"/>
          <c:h val="0.53247941727153802"/>
        </c:manualLayout>
      </c:layout>
      <c:barChart>
        <c:barDir val="col"/>
        <c:grouping val="clustered"/>
        <c:varyColors val="0"/>
        <c:ser>
          <c:idx val="0"/>
          <c:order val="0"/>
          <c:tx>
            <c:strRef>
              <c:f>'Daten Klasse'!$BA$31</c:f>
              <c:strCache>
                <c:ptCount val="1"/>
                <c:pt idx="0">
                  <c:v>Aufgabensatz 1</c:v>
                </c:pt>
              </c:strCache>
            </c:strRef>
          </c:tx>
          <c:spPr>
            <a:solidFill>
              <a:srgbClr val="92D050"/>
            </a:solidFill>
          </c:spPr>
          <c:invertIfNegative val="0"/>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Klasse'!$AZ$32</c:f>
              <c:strCache>
                <c:ptCount val="1"/>
                <c:pt idx="0">
                  <c:v>Sachbezogen, situationsangemessen
und adressatengerecht schreiben</c:v>
                </c:pt>
              </c:strCache>
            </c:strRef>
          </c:cat>
          <c:val>
            <c:numRef>
              <c:f>'Daten Klasse'!$BA$32</c:f>
              <c:numCache>
                <c:formatCode>0%</c:formatCode>
                <c:ptCount val="1"/>
                <c:pt idx="0">
                  <c:v>1</c:v>
                </c:pt>
              </c:numCache>
            </c:numRef>
          </c:val>
          <c:extLst>
            <c:ext xmlns:c16="http://schemas.microsoft.com/office/drawing/2014/chart" uri="{C3380CC4-5D6E-409C-BE32-E72D297353CC}">
              <c16:uniqueId val="{00000000-9236-41D0-BF29-194EB8276C34}"/>
            </c:ext>
          </c:extLst>
        </c:ser>
        <c:ser>
          <c:idx val="1"/>
          <c:order val="1"/>
          <c:tx>
            <c:strRef>
              <c:f>'Daten Klasse'!$BB$31</c:f>
              <c:strCache>
                <c:ptCount val="1"/>
                <c:pt idx="0">
                  <c:v>Aufgabensatz 2</c:v>
                </c:pt>
              </c:strCache>
            </c:strRef>
          </c:tx>
          <c:spPr>
            <a:solidFill>
              <a:srgbClr val="00B0F0"/>
            </a:solidFill>
          </c:spPr>
          <c:invertIfNegative val="0"/>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Klasse'!$AZ$32</c:f>
              <c:strCache>
                <c:ptCount val="1"/>
                <c:pt idx="0">
                  <c:v>Sachbezogen, situationsangemessen
und adressatengerecht schreiben</c:v>
                </c:pt>
              </c:strCache>
            </c:strRef>
          </c:cat>
          <c:val>
            <c:numRef>
              <c:f>'Daten Klasse'!$BB$32</c:f>
              <c:numCache>
                <c:formatCode>0%</c:formatCode>
                <c:ptCount val="1"/>
                <c:pt idx="0">
                  <c:v>1</c:v>
                </c:pt>
              </c:numCache>
            </c:numRef>
          </c:val>
          <c:extLst>
            <c:ext xmlns:c16="http://schemas.microsoft.com/office/drawing/2014/chart" uri="{C3380CC4-5D6E-409C-BE32-E72D297353CC}">
              <c16:uniqueId val="{00000001-9236-41D0-BF29-194EB8276C34}"/>
            </c:ext>
          </c:extLst>
        </c:ser>
        <c:dLbls>
          <c:showLegendKey val="0"/>
          <c:showVal val="0"/>
          <c:showCatName val="0"/>
          <c:showSerName val="0"/>
          <c:showPercent val="0"/>
          <c:showBubbleSize val="0"/>
        </c:dLbls>
        <c:gapWidth val="500"/>
        <c:overlap val="-100"/>
        <c:axId val="90645632"/>
        <c:axId val="90647552"/>
      </c:barChart>
      <c:catAx>
        <c:axId val="90645632"/>
        <c:scaling>
          <c:orientation val="minMax"/>
        </c:scaling>
        <c:delete val="0"/>
        <c:axPos val="b"/>
        <c:title>
          <c:tx>
            <c:rich>
              <a:bodyPr/>
              <a:lstStyle/>
              <a:p>
                <a:pPr>
                  <a:defRPr/>
                </a:pPr>
                <a:r>
                  <a:rPr lang="en-US" sz="1200" b="1" i="0" baseline="0">
                    <a:effectLst/>
                  </a:rPr>
                  <a:t>Teil A • Kompetenzbereich: Sprechen, Zuhören und Schreiben</a:t>
                </a:r>
                <a:endParaRPr lang="de-DE" sz="1200">
                  <a:effectLst/>
                </a:endParaRPr>
              </a:p>
            </c:rich>
          </c:tx>
          <c:overlay val="0"/>
        </c:title>
        <c:numFmt formatCode="General" sourceLinked="0"/>
        <c:majorTickMark val="out"/>
        <c:minorTickMark val="none"/>
        <c:tickLblPos val="nextTo"/>
        <c:txPr>
          <a:bodyPr/>
          <a:lstStyle/>
          <a:p>
            <a:pPr>
              <a:defRPr sz="1000"/>
            </a:pPr>
            <a:endParaRPr lang="de-DE"/>
          </a:p>
        </c:txPr>
        <c:crossAx val="90647552"/>
        <c:crosses val="autoZero"/>
        <c:auto val="1"/>
        <c:lblAlgn val="ctr"/>
        <c:lblOffset val="100"/>
        <c:noMultiLvlLbl val="0"/>
      </c:catAx>
      <c:valAx>
        <c:axId val="90647552"/>
        <c:scaling>
          <c:orientation val="minMax"/>
          <c:max val="1"/>
          <c:min val="0"/>
        </c:scaling>
        <c:delete val="0"/>
        <c:axPos val="l"/>
        <c:majorGridlines/>
        <c:title>
          <c:tx>
            <c:rich>
              <a:bodyPr rot="-5400000" vert="horz"/>
              <a:lstStyle/>
              <a:p>
                <a:pPr>
                  <a:defRPr/>
                </a:pPr>
                <a:r>
                  <a:rPr lang="en-US"/>
                  <a:t>Erfüllungsprozente</a:t>
                </a:r>
              </a:p>
            </c:rich>
          </c:tx>
          <c:overlay val="0"/>
        </c:title>
        <c:numFmt formatCode="0%" sourceLinked="1"/>
        <c:majorTickMark val="out"/>
        <c:minorTickMark val="none"/>
        <c:tickLblPos val="nextTo"/>
        <c:crossAx val="90645632"/>
        <c:crosses val="autoZero"/>
        <c:crossBetween val="between"/>
        <c:majorUnit val="0.2"/>
        <c:minorUnit val="0.1"/>
      </c:valAx>
    </c:plotArea>
    <c:legend>
      <c:legendPos val="b"/>
      <c:layout>
        <c:manualLayout>
          <c:xMode val="edge"/>
          <c:yMode val="edge"/>
          <c:x val="0.18705884345102022"/>
          <c:y val="0.93267116437235176"/>
          <c:w val="0.67974466170194348"/>
          <c:h val="5.7675227305447573E-2"/>
        </c:manualLayout>
      </c:layout>
      <c:overlay val="0"/>
      <c:txPr>
        <a:bodyPr/>
        <a:lstStyle/>
        <a:p>
          <a:pPr>
            <a:defRPr sz="1200"/>
          </a:pPr>
          <a:endParaRPr lang="de-DE"/>
        </a:p>
      </c:txPr>
    </c:legend>
    <c:plotVisOnly val="1"/>
    <c:dispBlanksAs val="gap"/>
    <c:showDLblsOverMax val="0"/>
  </c:chart>
  <c:printSettings>
    <c:headerFooter/>
    <c:pageMargins b="0.39370078740157483" l="0.31496062992125984" r="0.31496062992125984" t="0.78740157480314965" header="0.31496062992125984" footer="0.31496062992125984"/>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Klasse'!$AT$23</c:f>
          <c:strCache>
            <c:ptCount val="1"/>
            <c:pt idx="0">
              <c:v>Schriftliche Abschlussprüfung 2017
Realschulabschlussprüfung Deutsch - Klasse </c:v>
            </c:pt>
          </c:strCache>
        </c:strRef>
      </c:tx>
      <c:layout>
        <c:manualLayout>
          <c:xMode val="edge"/>
          <c:yMode val="edge"/>
          <c:x val="0.19036873210701019"/>
          <c:y val="2.0744304336659581E-3"/>
        </c:manualLayout>
      </c:layout>
      <c:overlay val="0"/>
      <c:txPr>
        <a:bodyPr/>
        <a:lstStyle/>
        <a:p>
          <a:pPr>
            <a:defRPr sz="1400"/>
          </a:pPr>
          <a:endParaRPr lang="de-DE"/>
        </a:p>
      </c:txPr>
    </c:title>
    <c:autoTitleDeleted val="0"/>
    <c:plotArea>
      <c:layout>
        <c:manualLayout>
          <c:layoutTarget val="inner"/>
          <c:xMode val="edge"/>
          <c:yMode val="edge"/>
          <c:x val="8.1821265197313461E-2"/>
          <c:y val="0.15075990202895281"/>
          <c:w val="0.90301154942624173"/>
          <c:h val="0.57952085776511975"/>
        </c:manualLayout>
      </c:layout>
      <c:barChart>
        <c:barDir val="col"/>
        <c:grouping val="clustered"/>
        <c:varyColors val="0"/>
        <c:ser>
          <c:idx val="0"/>
          <c:order val="0"/>
          <c:tx>
            <c:strRef>
              <c:f>'Daten Klasse'!$BA$33</c:f>
              <c:strCache>
                <c:ptCount val="1"/>
                <c:pt idx="0">
                  <c:v>Aufgabensatz 1</c:v>
                </c:pt>
              </c:strCache>
            </c:strRef>
          </c:tx>
          <c:spPr>
            <a:solidFill>
              <a:srgbClr val="92D050"/>
            </a:solidFill>
          </c:spPr>
          <c:invertIfNegative val="0"/>
          <c:dPt>
            <c:idx val="3"/>
            <c:invertIfNegative val="0"/>
            <c:bubble3D val="0"/>
            <c:extLst>
              <c:ext xmlns:c16="http://schemas.microsoft.com/office/drawing/2014/chart" uri="{C3380CC4-5D6E-409C-BE32-E72D297353CC}">
                <c16:uniqueId val="{00000000-FA5B-4269-B505-8108A8F481F0}"/>
              </c:ext>
            </c:extLst>
          </c:dPt>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Klasse'!$AZ$34:$AZ$37</c:f>
              <c:strCache>
                <c:ptCount val="4"/>
                <c:pt idx="0">
                  <c:v>Lexikalische Einheiten 
kennen und funktional 
verwenden</c:v>
                </c:pt>
                <c:pt idx="1">
                  <c:v>Normrichtig
schreiben</c:v>
                </c:pt>
                <c:pt idx="2">
                  <c:v>Sprache in Verwendungs-
zusammenhängen reflek-
tieren und gestalten</c:v>
                </c:pt>
                <c:pt idx="3">
                  <c:v>Grammatische Mittel 
kennen und funktio-
nal verwenden</c:v>
                </c:pt>
              </c:strCache>
            </c:strRef>
          </c:cat>
          <c:val>
            <c:numRef>
              <c:f>'Daten Klasse'!$BA$34:$BA$37</c:f>
              <c:numCache>
                <c:formatCode>0%</c:formatCode>
                <c:ptCount val="4"/>
                <c:pt idx="0">
                  <c:v>1</c:v>
                </c:pt>
                <c:pt idx="1">
                  <c:v>1</c:v>
                </c:pt>
                <c:pt idx="2">
                  <c:v>1</c:v>
                </c:pt>
                <c:pt idx="3">
                  <c:v>1</c:v>
                </c:pt>
              </c:numCache>
            </c:numRef>
          </c:val>
          <c:extLst>
            <c:ext xmlns:c16="http://schemas.microsoft.com/office/drawing/2014/chart" uri="{C3380CC4-5D6E-409C-BE32-E72D297353CC}">
              <c16:uniqueId val="{00000001-FA5B-4269-B505-8108A8F481F0}"/>
            </c:ext>
          </c:extLst>
        </c:ser>
        <c:ser>
          <c:idx val="1"/>
          <c:order val="1"/>
          <c:tx>
            <c:strRef>
              <c:f>'Daten Klasse'!$BB$33</c:f>
              <c:strCache>
                <c:ptCount val="1"/>
                <c:pt idx="0">
                  <c:v>Aufgabensatz 2</c:v>
                </c:pt>
              </c:strCache>
            </c:strRef>
          </c:tx>
          <c:spPr>
            <a:solidFill>
              <a:srgbClr val="00B0F0"/>
            </a:solidFill>
          </c:spPr>
          <c:invertIfNegative val="0"/>
          <c:dPt>
            <c:idx val="0"/>
            <c:invertIfNegative val="0"/>
            <c:bubble3D val="0"/>
            <c:extLst>
              <c:ext xmlns:c16="http://schemas.microsoft.com/office/drawing/2014/chart" uri="{C3380CC4-5D6E-409C-BE32-E72D297353CC}">
                <c16:uniqueId val="{00000002-FA5B-4269-B505-8108A8F481F0}"/>
              </c:ext>
            </c:extLst>
          </c:dPt>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Klasse'!$AZ$34:$AZ$37</c:f>
              <c:strCache>
                <c:ptCount val="4"/>
                <c:pt idx="0">
                  <c:v>Lexikalische Einheiten 
kennen und funktional 
verwenden</c:v>
                </c:pt>
                <c:pt idx="1">
                  <c:v>Normrichtig
schreiben</c:v>
                </c:pt>
                <c:pt idx="2">
                  <c:v>Sprache in Verwendungs-
zusammenhängen reflek-
tieren und gestalten</c:v>
                </c:pt>
                <c:pt idx="3">
                  <c:v>Grammatische Mittel 
kennen und funktio-
nal verwenden</c:v>
                </c:pt>
              </c:strCache>
            </c:strRef>
          </c:cat>
          <c:val>
            <c:numRef>
              <c:f>'Daten Klasse'!$BB$34:$BB$37</c:f>
              <c:numCache>
                <c:formatCode>0%</c:formatCode>
                <c:ptCount val="4"/>
                <c:pt idx="0">
                  <c:v>1</c:v>
                </c:pt>
                <c:pt idx="1">
                  <c:v>1</c:v>
                </c:pt>
                <c:pt idx="2">
                  <c:v>1</c:v>
                </c:pt>
                <c:pt idx="3">
                  <c:v>1</c:v>
                </c:pt>
              </c:numCache>
            </c:numRef>
          </c:val>
          <c:extLst>
            <c:ext xmlns:c16="http://schemas.microsoft.com/office/drawing/2014/chart" uri="{C3380CC4-5D6E-409C-BE32-E72D297353CC}">
              <c16:uniqueId val="{00000003-FA5B-4269-B505-8108A8F481F0}"/>
            </c:ext>
          </c:extLst>
        </c:ser>
        <c:dLbls>
          <c:showLegendKey val="0"/>
          <c:showVal val="0"/>
          <c:showCatName val="0"/>
          <c:showSerName val="0"/>
          <c:showPercent val="0"/>
          <c:showBubbleSize val="0"/>
        </c:dLbls>
        <c:gapWidth val="150"/>
        <c:overlap val="1"/>
        <c:axId val="90698880"/>
        <c:axId val="90700800"/>
      </c:barChart>
      <c:catAx>
        <c:axId val="90698880"/>
        <c:scaling>
          <c:orientation val="minMax"/>
        </c:scaling>
        <c:delete val="0"/>
        <c:axPos val="b"/>
        <c:title>
          <c:tx>
            <c:rich>
              <a:bodyPr/>
              <a:lstStyle/>
              <a:p>
                <a:pPr>
                  <a:defRPr/>
                </a:pPr>
                <a:r>
                  <a:rPr lang="en-US" sz="1200"/>
                  <a:t>Teil A • Kompetenzbereich: Sprache und Sprachgebrauch untersuchen</a:t>
                </a:r>
              </a:p>
            </c:rich>
          </c:tx>
          <c:layout/>
          <c:overlay val="0"/>
        </c:title>
        <c:numFmt formatCode="General" sourceLinked="0"/>
        <c:majorTickMark val="out"/>
        <c:minorTickMark val="none"/>
        <c:tickLblPos val="nextTo"/>
        <c:txPr>
          <a:bodyPr/>
          <a:lstStyle/>
          <a:p>
            <a:pPr>
              <a:defRPr sz="1000"/>
            </a:pPr>
            <a:endParaRPr lang="de-DE"/>
          </a:p>
        </c:txPr>
        <c:crossAx val="90700800"/>
        <c:crosses val="autoZero"/>
        <c:auto val="1"/>
        <c:lblAlgn val="ctr"/>
        <c:lblOffset val="100"/>
        <c:noMultiLvlLbl val="0"/>
      </c:catAx>
      <c:valAx>
        <c:axId val="90700800"/>
        <c:scaling>
          <c:orientation val="minMax"/>
          <c:max val="1"/>
          <c:min val="0"/>
        </c:scaling>
        <c:delete val="0"/>
        <c:axPos val="l"/>
        <c:majorGridlines/>
        <c:title>
          <c:tx>
            <c:rich>
              <a:bodyPr rot="-5400000" vert="horz"/>
              <a:lstStyle/>
              <a:p>
                <a:pPr>
                  <a:defRPr/>
                </a:pPr>
                <a:r>
                  <a:rPr lang="en-US"/>
                  <a:t>Erfüllungsprozente</a:t>
                </a:r>
              </a:p>
            </c:rich>
          </c:tx>
          <c:layout/>
          <c:overlay val="0"/>
        </c:title>
        <c:numFmt formatCode="0%" sourceLinked="1"/>
        <c:majorTickMark val="out"/>
        <c:minorTickMark val="none"/>
        <c:tickLblPos val="nextTo"/>
        <c:crossAx val="90698880"/>
        <c:crosses val="autoZero"/>
        <c:crossBetween val="between"/>
        <c:majorUnit val="0.2"/>
        <c:minorUnit val="0.1"/>
      </c:valAx>
    </c:plotArea>
    <c:legend>
      <c:legendPos val="b"/>
      <c:layout>
        <c:manualLayout>
          <c:xMode val="edge"/>
          <c:yMode val="edge"/>
          <c:x val="0.27290091370688818"/>
          <c:y val="0.92581637319201437"/>
          <c:w val="0.46487715172719629"/>
          <c:h val="5.7675227305447573E-2"/>
        </c:manualLayout>
      </c:layout>
      <c:overlay val="0"/>
      <c:txPr>
        <a:bodyPr/>
        <a:lstStyle/>
        <a:p>
          <a:pPr>
            <a:defRPr sz="1200"/>
          </a:pPr>
          <a:endParaRPr lang="de-DE"/>
        </a:p>
      </c:txPr>
    </c:legend>
    <c:plotVisOnly val="1"/>
    <c:dispBlanksAs val="gap"/>
    <c:showDLblsOverMax val="0"/>
  </c:chart>
  <c:printSettings>
    <c:headerFooter/>
    <c:pageMargins b="0.39370078740157483" l="0.31496062992125984" r="0.31496062992125984" t="0.78740157480314965" header="0.31496062992125984" footer="0.31496062992125984"/>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Schule'!#REF!</c:f>
          <c:strCache>
            <c:ptCount val="1"/>
            <c:pt idx="0">
              <c:v>#REF!</c:v>
            </c:pt>
          </c:strCache>
        </c:strRef>
      </c:tx>
      <c:overlay val="0"/>
      <c:txPr>
        <a:bodyPr/>
        <a:lstStyle/>
        <a:p>
          <a:pPr>
            <a:defRPr sz="1400"/>
          </a:pPr>
          <a:endParaRPr lang="de-DE"/>
        </a:p>
      </c:txPr>
    </c:title>
    <c:autoTitleDeleted val="0"/>
    <c:plotArea>
      <c:layout>
        <c:manualLayout>
          <c:layoutTarget val="inner"/>
          <c:xMode val="edge"/>
          <c:yMode val="edge"/>
          <c:x val="0.19818569553805773"/>
          <c:y val="0.42631354005032318"/>
          <c:w val="0.75717541557305335"/>
          <c:h val="0.52712558188365966"/>
        </c:manualLayout>
      </c:layout>
      <c:barChart>
        <c:barDir val="bar"/>
        <c:grouping val="clustered"/>
        <c:varyColors val="0"/>
        <c:ser>
          <c:idx val="0"/>
          <c:order val="0"/>
          <c:invertIfNegative val="0"/>
          <c:dPt>
            <c:idx val="0"/>
            <c:invertIfNegative val="0"/>
            <c:bubble3D val="0"/>
            <c:spPr>
              <a:solidFill>
                <a:srgbClr val="92D050"/>
              </a:solidFill>
            </c:spPr>
            <c:extLst>
              <c:ext xmlns:c16="http://schemas.microsoft.com/office/drawing/2014/chart" uri="{C3380CC4-5D6E-409C-BE32-E72D297353CC}">
                <c16:uniqueId val="{00000001-596C-4BE8-A93F-498898DA4BF3}"/>
              </c:ext>
            </c:extLst>
          </c:dPt>
          <c:dPt>
            <c:idx val="1"/>
            <c:invertIfNegative val="0"/>
            <c:bubble3D val="0"/>
            <c:spPr>
              <a:solidFill>
                <a:srgbClr val="92D050"/>
              </a:solidFill>
            </c:spPr>
            <c:extLst>
              <c:ext xmlns:c16="http://schemas.microsoft.com/office/drawing/2014/chart" uri="{C3380CC4-5D6E-409C-BE32-E72D297353CC}">
                <c16:uniqueId val="{00000003-596C-4BE8-A93F-498898DA4BF3}"/>
              </c:ext>
            </c:extLst>
          </c:dPt>
          <c:dPt>
            <c:idx val="2"/>
            <c:invertIfNegative val="0"/>
            <c:bubble3D val="0"/>
            <c:spPr>
              <a:solidFill>
                <a:srgbClr val="00B0F0"/>
              </a:solidFill>
            </c:spPr>
            <c:extLst>
              <c:ext xmlns:c16="http://schemas.microsoft.com/office/drawing/2014/chart" uri="{C3380CC4-5D6E-409C-BE32-E72D297353CC}">
                <c16:uniqueId val="{00000005-596C-4BE8-A93F-498898DA4BF3}"/>
              </c:ext>
            </c:extLst>
          </c:dPt>
          <c:dPt>
            <c:idx val="3"/>
            <c:invertIfNegative val="0"/>
            <c:bubble3D val="0"/>
            <c:spPr>
              <a:solidFill>
                <a:srgbClr val="00B0F0"/>
              </a:solidFill>
            </c:spPr>
            <c:extLst>
              <c:ext xmlns:c16="http://schemas.microsoft.com/office/drawing/2014/chart" uri="{C3380CC4-5D6E-409C-BE32-E72D297353CC}">
                <c16:uniqueId val="{00000007-596C-4BE8-A93F-498898DA4BF3}"/>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596C-4BE8-A93F-498898DA4BF3}"/>
              </c:ext>
            </c:extLst>
          </c:dPt>
          <c:dPt>
            <c:idx val="5"/>
            <c:invertIfNegative val="0"/>
            <c:bubble3D val="0"/>
            <c:spPr>
              <a:solidFill>
                <a:schemeClr val="accent3">
                  <a:lumMod val="60000"/>
                  <a:lumOff val="40000"/>
                </a:schemeClr>
              </a:solidFill>
            </c:spPr>
            <c:extLst>
              <c:ext xmlns:c16="http://schemas.microsoft.com/office/drawing/2014/chart" uri="{C3380CC4-5D6E-409C-BE32-E72D297353CC}">
                <c16:uniqueId val="{0000000B-596C-4BE8-A93F-498898DA4BF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Schule'!#REF!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'Daten Schule'!#REF!</c15:sqref>
                        </c15:formulaRef>
                      </c:ext>
                    </c:extLst>
                  </c:multiLvlStrRef>
                </c15:cat>
              </c15:filteredCategoryTitle>
            </c:ext>
            <c:ext xmlns:c16="http://schemas.microsoft.com/office/drawing/2014/chart" uri="{C3380CC4-5D6E-409C-BE32-E72D297353CC}">
              <c16:uniqueId val="{0000000C-596C-4BE8-A93F-498898DA4BF3}"/>
            </c:ext>
          </c:extLst>
        </c:ser>
        <c:dLbls>
          <c:showLegendKey val="0"/>
          <c:showVal val="0"/>
          <c:showCatName val="0"/>
          <c:showSerName val="0"/>
          <c:showPercent val="0"/>
          <c:showBubbleSize val="0"/>
        </c:dLbls>
        <c:gapWidth val="42"/>
        <c:axId val="89508480"/>
        <c:axId val="89510272"/>
      </c:barChart>
      <c:catAx>
        <c:axId val="89508480"/>
        <c:scaling>
          <c:orientation val="maxMin"/>
        </c:scaling>
        <c:delete val="0"/>
        <c:axPos val="l"/>
        <c:majorTickMark val="out"/>
        <c:minorTickMark val="none"/>
        <c:tickLblPos val="nextTo"/>
        <c:crossAx val="89510272"/>
        <c:crosses val="autoZero"/>
        <c:auto val="1"/>
        <c:lblAlgn val="ctr"/>
        <c:lblOffset val="100"/>
        <c:noMultiLvlLbl val="0"/>
      </c:catAx>
      <c:valAx>
        <c:axId val="89510272"/>
        <c:scaling>
          <c:orientation val="minMax"/>
        </c:scaling>
        <c:delete val="0"/>
        <c:axPos val="t"/>
        <c:majorGridlines/>
        <c:title>
          <c:tx>
            <c:rich>
              <a:bodyPr/>
              <a:lstStyle/>
              <a:p>
                <a:pPr>
                  <a:defRPr sz="1200"/>
                </a:pPr>
                <a:r>
                  <a:rPr lang="en-US" sz="1200"/>
                  <a:t>Wahlverhalten der Schülerinnen und Schüler im Teil B</a:t>
                </a:r>
              </a:p>
            </c:rich>
          </c:tx>
          <c:overlay val="0"/>
        </c:title>
        <c:numFmt formatCode="General" sourceLinked="1"/>
        <c:majorTickMark val="out"/>
        <c:minorTickMark val="none"/>
        <c:tickLblPos val="nextTo"/>
        <c:crossAx val="89508480"/>
        <c:crosses val="autoZero"/>
        <c:crossBetween val="between"/>
        <c:majorUnit val="2"/>
      </c:val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Klasse'!$AT$23</c:f>
          <c:strCache>
            <c:ptCount val="1"/>
            <c:pt idx="0">
              <c:v>Schriftliche Abschlussprüfung 2017
Realschulabschlussprüfung Deutsch - Klasse </c:v>
            </c:pt>
          </c:strCache>
        </c:strRef>
      </c:tx>
      <c:layout>
        <c:manualLayout>
          <c:xMode val="edge"/>
          <c:yMode val="edge"/>
          <c:x val="0.18870706379093918"/>
          <c:y val="8.4389328483816667E-3"/>
        </c:manualLayout>
      </c:layout>
      <c:overlay val="0"/>
      <c:txPr>
        <a:bodyPr/>
        <a:lstStyle/>
        <a:p>
          <a:pPr>
            <a:defRPr sz="1400"/>
          </a:pPr>
          <a:endParaRPr lang="de-DE"/>
        </a:p>
      </c:txPr>
    </c:title>
    <c:autoTitleDeleted val="0"/>
    <c:plotArea>
      <c:layout>
        <c:manualLayout>
          <c:layoutTarget val="inner"/>
          <c:xMode val="edge"/>
          <c:yMode val="edge"/>
          <c:x val="0.10543911479664075"/>
          <c:y val="0.1737797299759124"/>
          <c:w val="0.87939374727917463"/>
          <c:h val="0.55180973385697796"/>
        </c:manualLayout>
      </c:layout>
      <c:barChart>
        <c:barDir val="col"/>
        <c:grouping val="clustered"/>
        <c:varyColors val="0"/>
        <c:ser>
          <c:idx val="0"/>
          <c:order val="0"/>
          <c:spPr>
            <a:solidFill>
              <a:srgbClr val="92D050"/>
            </a:solidFill>
          </c:spPr>
          <c:invertIfNegative val="0"/>
          <c:dPt>
            <c:idx val="2"/>
            <c:invertIfNegative val="0"/>
            <c:bubble3D val="0"/>
            <c:spPr>
              <a:solidFill>
                <a:srgbClr val="00B0F0"/>
              </a:solidFill>
            </c:spPr>
            <c:extLst>
              <c:ext xmlns:c16="http://schemas.microsoft.com/office/drawing/2014/chart" uri="{C3380CC4-5D6E-409C-BE32-E72D297353CC}">
                <c16:uniqueId val="{00000001-8357-4E17-A3B5-75BD6BE131E3}"/>
              </c:ext>
            </c:extLst>
          </c:dPt>
          <c:dLbls>
            <c:dLbl>
              <c:idx val="1"/>
              <c:layout>
                <c:manualLayout>
                  <c:x val="3.4024455077086659E-2"/>
                  <c:y val="9.92301392301392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57-4E17-A3B5-75BD6BE131E3}"/>
                </c:ext>
              </c:extLst>
            </c:dLbl>
            <c:dLbl>
              <c:idx val="2"/>
              <c:delete val="1"/>
              <c:extLst>
                <c:ext xmlns:c15="http://schemas.microsoft.com/office/drawing/2012/chart" uri="{CE6537A1-D6FC-4f65-9D91-7224C49458BB}"/>
                <c:ext xmlns:c16="http://schemas.microsoft.com/office/drawing/2014/chart" uri="{C3380CC4-5D6E-409C-BE32-E72D297353CC}">
                  <c16:uniqueId val="{00000001-8357-4E17-A3B5-75BD6BE131E3}"/>
                </c:ext>
              </c:extLst>
            </c:dLbl>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Schule'!#REF!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'Daten Schule'!#REF!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'Daten Schule'!#REF!</c15:sqref>
                        </c15:formulaRef>
                      </c:ext>
                    </c:extLst>
                  </c:multiLvlStrRef>
                </c15:cat>
              </c15:filteredCategoryTitle>
            </c:ext>
            <c:ext xmlns:c16="http://schemas.microsoft.com/office/drawing/2014/chart" uri="{C3380CC4-5D6E-409C-BE32-E72D297353CC}">
              <c16:uniqueId val="{00000003-8357-4E17-A3B5-75BD6BE131E3}"/>
            </c:ext>
          </c:extLst>
        </c:ser>
        <c:ser>
          <c:idx val="1"/>
          <c:order val="1"/>
          <c:spPr>
            <a:solidFill>
              <a:srgbClr val="00B0F0"/>
            </a:solidFill>
          </c:spPr>
          <c:invertIfNegative val="0"/>
          <c:dPt>
            <c:idx val="1"/>
            <c:invertIfNegative val="0"/>
            <c:bubble3D val="0"/>
            <c:spPr>
              <a:solidFill>
                <a:srgbClr val="92D050"/>
              </a:solidFill>
            </c:spPr>
            <c:extLst>
              <c:ext xmlns:c16="http://schemas.microsoft.com/office/drawing/2014/chart" uri="{C3380CC4-5D6E-409C-BE32-E72D297353CC}">
                <c16:uniqueId val="{00000005-8357-4E17-A3B5-75BD6BE131E3}"/>
              </c:ext>
            </c:extLst>
          </c:dPt>
          <c:dLbls>
            <c:dLbl>
              <c:idx val="1"/>
              <c:delete val="1"/>
              <c:extLst>
                <c:ext xmlns:c15="http://schemas.microsoft.com/office/drawing/2012/chart" uri="{CE6537A1-D6FC-4f65-9D91-7224C49458BB}"/>
                <c:ext xmlns:c16="http://schemas.microsoft.com/office/drawing/2014/chart" uri="{C3380CC4-5D6E-409C-BE32-E72D297353CC}">
                  <c16:uniqueId val="{00000005-8357-4E17-A3B5-75BD6BE131E3}"/>
                </c:ext>
              </c:extLst>
            </c:dLbl>
            <c:dLbl>
              <c:idx val="2"/>
              <c:layout>
                <c:manualLayout>
                  <c:x val="-4.0404040404040407E-2"/>
                  <c:y val="0.1025061425061425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57-4E17-A3B5-75BD6BE131E3}"/>
                </c:ext>
              </c:extLst>
            </c:dLbl>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Schule'!#REF!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'Daten Schule'!#REF!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'Daten Schule'!#REF!</c15:sqref>
                        </c15:formulaRef>
                      </c:ext>
                    </c:extLst>
                  </c:multiLvlStrRef>
                </c15:cat>
              </c15:filteredCategoryTitle>
            </c:ext>
            <c:ext xmlns:c16="http://schemas.microsoft.com/office/drawing/2014/chart" uri="{C3380CC4-5D6E-409C-BE32-E72D297353CC}">
              <c16:uniqueId val="{00000007-8357-4E17-A3B5-75BD6BE131E3}"/>
            </c:ext>
          </c:extLst>
        </c:ser>
        <c:dLbls>
          <c:showLegendKey val="0"/>
          <c:showVal val="0"/>
          <c:showCatName val="0"/>
          <c:showSerName val="0"/>
          <c:showPercent val="0"/>
          <c:showBubbleSize val="0"/>
        </c:dLbls>
        <c:gapWidth val="150"/>
        <c:overlap val="1"/>
        <c:axId val="89544576"/>
        <c:axId val="89567232"/>
      </c:barChart>
      <c:catAx>
        <c:axId val="89544576"/>
        <c:scaling>
          <c:orientation val="minMax"/>
        </c:scaling>
        <c:delete val="0"/>
        <c:axPos val="b"/>
        <c:title>
          <c:tx>
            <c:rich>
              <a:bodyPr/>
              <a:lstStyle/>
              <a:p>
                <a:pPr>
                  <a:defRPr/>
                </a:pPr>
                <a:r>
                  <a:rPr lang="en-US" sz="1200"/>
                  <a:t>Teil A • Kompetenzbereich: Lesen - Mit Texten umgehen</a:t>
                </a:r>
              </a:p>
            </c:rich>
          </c:tx>
          <c:overlay val="0"/>
        </c:title>
        <c:majorTickMark val="out"/>
        <c:minorTickMark val="none"/>
        <c:tickLblPos val="nextTo"/>
        <c:txPr>
          <a:bodyPr/>
          <a:lstStyle/>
          <a:p>
            <a:pPr>
              <a:defRPr sz="1000"/>
            </a:pPr>
            <a:endParaRPr lang="de-DE"/>
          </a:p>
        </c:txPr>
        <c:crossAx val="89567232"/>
        <c:crosses val="autoZero"/>
        <c:auto val="1"/>
        <c:lblAlgn val="ctr"/>
        <c:lblOffset val="100"/>
        <c:noMultiLvlLbl val="0"/>
      </c:catAx>
      <c:valAx>
        <c:axId val="89567232"/>
        <c:scaling>
          <c:orientation val="minMax"/>
          <c:max val="1"/>
          <c:min val="0"/>
        </c:scaling>
        <c:delete val="0"/>
        <c:axPos val="l"/>
        <c:majorGridlines/>
        <c:title>
          <c:tx>
            <c:rich>
              <a:bodyPr rot="-5400000" vert="horz"/>
              <a:lstStyle/>
              <a:p>
                <a:pPr>
                  <a:defRPr/>
                </a:pPr>
                <a:r>
                  <a:rPr lang="en-US"/>
                  <a:t>Erfüllungsprozente</a:t>
                </a:r>
              </a:p>
            </c:rich>
          </c:tx>
          <c:overlay val="0"/>
        </c:title>
        <c:numFmt formatCode="General" sourceLinked="1"/>
        <c:majorTickMark val="out"/>
        <c:minorTickMark val="none"/>
        <c:tickLblPos val="nextTo"/>
        <c:crossAx val="89544576"/>
        <c:crosses val="autoZero"/>
        <c:crossBetween val="between"/>
        <c:majorUnit val="0.2"/>
        <c:minorUnit val="0.1"/>
      </c:valAx>
    </c:plotArea>
    <c:legend>
      <c:legendPos val="b"/>
      <c:layout>
        <c:manualLayout>
          <c:xMode val="edge"/>
          <c:yMode val="edge"/>
          <c:x val="0.11316486405382901"/>
          <c:y val="0.92964924838940588"/>
          <c:w val="0.67186923242634866"/>
          <c:h val="5.7675227305447573E-2"/>
        </c:manualLayout>
      </c:layout>
      <c:overlay val="0"/>
      <c:txPr>
        <a:bodyPr/>
        <a:lstStyle/>
        <a:p>
          <a:pPr>
            <a:defRPr sz="1200"/>
          </a:pPr>
          <a:endParaRPr lang="de-DE"/>
        </a:p>
      </c:txPr>
    </c:legend>
    <c:plotVisOnly val="1"/>
    <c:dispBlanksAs val="gap"/>
    <c:showDLblsOverMax val="0"/>
  </c:chart>
  <c:printSettings>
    <c:headerFooter/>
    <c:pageMargins b="0.39370078740157483" l="0.31496062992125984" r="0.31496062992125984" t="0.78740157480314965" header="0.31496062992125984" footer="0.31496062992125984"/>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Klasse'!$AT$23</c:f>
          <c:strCache>
            <c:ptCount val="1"/>
            <c:pt idx="0">
              <c:v>Schriftliche Abschlussprüfung 2017
Realschulabschlussprüfung Deutsch - Klasse </c:v>
            </c:pt>
          </c:strCache>
        </c:strRef>
      </c:tx>
      <c:overlay val="0"/>
      <c:txPr>
        <a:bodyPr/>
        <a:lstStyle/>
        <a:p>
          <a:pPr>
            <a:defRPr sz="1400"/>
          </a:pPr>
          <a:endParaRPr lang="de-DE"/>
        </a:p>
      </c:txPr>
    </c:title>
    <c:autoTitleDeleted val="0"/>
    <c:plotArea>
      <c:layout>
        <c:manualLayout>
          <c:layoutTarget val="inner"/>
          <c:xMode val="edge"/>
          <c:yMode val="edge"/>
          <c:x val="0.13297673084982023"/>
          <c:y val="0.19667579596028759"/>
          <c:w val="0.84237340920620218"/>
          <c:h val="0.58501512039255965"/>
        </c:manualLayout>
      </c:layout>
      <c:barChart>
        <c:barDir val="col"/>
        <c:grouping val="clustered"/>
        <c:varyColors val="0"/>
        <c:ser>
          <c:idx val="0"/>
          <c:order val="0"/>
          <c:invertIfNegative val="0"/>
          <c:dPt>
            <c:idx val="0"/>
            <c:invertIfNegative val="0"/>
            <c:bubble3D val="0"/>
            <c:spPr>
              <a:solidFill>
                <a:srgbClr val="92D050"/>
              </a:solidFill>
            </c:spPr>
            <c:extLst>
              <c:ext xmlns:c16="http://schemas.microsoft.com/office/drawing/2014/chart" uri="{C3380CC4-5D6E-409C-BE32-E72D297353CC}">
                <c16:uniqueId val="{00000001-8781-4020-850F-A5B52EC9220D}"/>
              </c:ext>
            </c:extLst>
          </c:dPt>
          <c:dPt>
            <c:idx val="1"/>
            <c:invertIfNegative val="0"/>
            <c:bubble3D val="0"/>
            <c:spPr>
              <a:solidFill>
                <a:srgbClr val="C0E399"/>
              </a:solidFill>
            </c:spPr>
            <c:extLst>
              <c:ext xmlns:c16="http://schemas.microsoft.com/office/drawing/2014/chart" uri="{C3380CC4-5D6E-409C-BE32-E72D297353CC}">
                <c16:uniqueId val="{00000003-8781-4020-850F-A5B52EC9220D}"/>
              </c:ext>
            </c:extLst>
          </c:dPt>
          <c:dPt>
            <c:idx val="2"/>
            <c:invertIfNegative val="0"/>
            <c:bubble3D val="0"/>
            <c:spPr>
              <a:solidFill>
                <a:srgbClr val="C0E399"/>
              </a:solidFill>
            </c:spPr>
            <c:extLst>
              <c:ext xmlns:c16="http://schemas.microsoft.com/office/drawing/2014/chart" uri="{C3380CC4-5D6E-409C-BE32-E72D297353CC}">
                <c16:uniqueId val="{00000005-8781-4020-850F-A5B52EC9220D}"/>
              </c:ext>
            </c:extLst>
          </c:dPt>
          <c:dPt>
            <c:idx val="3"/>
            <c:invertIfNegative val="0"/>
            <c:bubble3D val="0"/>
            <c:spPr>
              <a:solidFill>
                <a:srgbClr val="00B0F0"/>
              </a:solidFill>
            </c:spPr>
            <c:extLst>
              <c:ext xmlns:c16="http://schemas.microsoft.com/office/drawing/2014/chart" uri="{C3380CC4-5D6E-409C-BE32-E72D297353CC}">
                <c16:uniqueId val="{00000007-8781-4020-850F-A5B52EC9220D}"/>
              </c:ext>
            </c:extLst>
          </c:dPt>
          <c:dPt>
            <c:idx val="4"/>
            <c:invertIfNegative val="0"/>
            <c:bubble3D val="0"/>
            <c:spPr>
              <a:solidFill>
                <a:srgbClr val="85DFFF"/>
              </a:solidFill>
            </c:spPr>
            <c:extLst>
              <c:ext xmlns:c16="http://schemas.microsoft.com/office/drawing/2014/chart" uri="{C3380CC4-5D6E-409C-BE32-E72D297353CC}">
                <c16:uniqueId val="{00000009-8781-4020-850F-A5B52EC9220D}"/>
              </c:ext>
            </c:extLst>
          </c:dPt>
          <c:dPt>
            <c:idx val="5"/>
            <c:invertIfNegative val="0"/>
            <c:bubble3D val="0"/>
            <c:spPr>
              <a:solidFill>
                <a:srgbClr val="85DFFF"/>
              </a:solidFill>
            </c:spPr>
            <c:extLst>
              <c:ext xmlns:c16="http://schemas.microsoft.com/office/drawing/2014/chart" uri="{C3380CC4-5D6E-409C-BE32-E72D297353CC}">
                <c16:uniqueId val="{0000000B-8781-4020-850F-A5B52EC9220D}"/>
              </c:ext>
            </c:extLst>
          </c:dPt>
          <c:dLbls>
            <c:spPr>
              <a:noFill/>
              <a:ln>
                <a:noFill/>
              </a:ln>
              <a:effectLst/>
            </c:spPr>
            <c:txPr>
              <a:bodyPr rot="-5400000" vert="horz"/>
              <a:lstStyle/>
              <a:p>
                <a:pPr>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'Daten Klasse'!$AT$42:$AU$47</c:f>
              <c:multiLvlStrCache>
                <c:ptCount val="6"/>
                <c:lvl>
                  <c:pt idx="0">
                    <c:v>gesamt</c:v>
                  </c:pt>
                  <c:pt idx="1">
                    <c:v>Aufg. B1</c:v>
                  </c:pt>
                  <c:pt idx="2">
                    <c:v>Aufg. B2</c:v>
                  </c:pt>
                  <c:pt idx="3">
                    <c:v>gesamt</c:v>
                  </c:pt>
                  <c:pt idx="4">
                    <c:v>Aufg. B1</c:v>
                  </c:pt>
                  <c:pt idx="5">
                    <c:v>Aufg. B2</c:v>
                  </c:pt>
                </c:lvl>
                <c:lvl>
                  <c:pt idx="0">
                    <c:v>Aufgabensatz 1</c:v>
                  </c:pt>
                  <c:pt idx="3">
                    <c:v>Aufgabensatz 2</c:v>
                  </c:pt>
                </c:lvl>
              </c:multiLvlStrCache>
            </c:multiLvlStrRef>
          </c:cat>
          <c:val>
            <c:numRef>
              <c:f>'Daten Klasse'!$AV$42:$AV$47</c:f>
              <c:numCache>
                <c:formatCode>0%</c:formatCode>
                <c:ptCount val="6"/>
                <c:pt idx="0">
                  <c:v>1</c:v>
                </c:pt>
                <c:pt idx="1">
                  <c:v>1</c:v>
                </c:pt>
                <c:pt idx="2">
                  <c:v>0</c:v>
                </c:pt>
                <c:pt idx="3">
                  <c:v>1</c:v>
                </c:pt>
                <c:pt idx="4">
                  <c:v>0</c:v>
                </c:pt>
                <c:pt idx="5">
                  <c:v>1</c:v>
                </c:pt>
              </c:numCache>
            </c:numRef>
          </c:val>
          <c:extLst>
            <c:ext xmlns:c16="http://schemas.microsoft.com/office/drawing/2014/chart" uri="{C3380CC4-5D6E-409C-BE32-E72D297353CC}">
              <c16:uniqueId val="{0000000C-8781-4020-850F-A5B52EC9220D}"/>
            </c:ext>
          </c:extLst>
        </c:ser>
        <c:dLbls>
          <c:showLegendKey val="0"/>
          <c:showVal val="0"/>
          <c:showCatName val="0"/>
          <c:showSerName val="0"/>
          <c:showPercent val="0"/>
          <c:showBubbleSize val="0"/>
        </c:dLbls>
        <c:gapWidth val="150"/>
        <c:axId val="89660416"/>
        <c:axId val="89662592"/>
      </c:barChart>
      <c:catAx>
        <c:axId val="89660416"/>
        <c:scaling>
          <c:orientation val="minMax"/>
        </c:scaling>
        <c:delete val="0"/>
        <c:axPos val="b"/>
        <c:title>
          <c:tx>
            <c:rich>
              <a:bodyPr/>
              <a:lstStyle/>
              <a:p>
                <a:pPr>
                  <a:defRPr sz="1200"/>
                </a:pPr>
                <a:r>
                  <a:rPr lang="en-US" sz="1200"/>
                  <a:t>Teil B - Schreibaufgabe</a:t>
                </a:r>
              </a:p>
            </c:rich>
          </c:tx>
          <c:overlay val="0"/>
        </c:title>
        <c:numFmt formatCode="General" sourceLinked="0"/>
        <c:majorTickMark val="out"/>
        <c:minorTickMark val="none"/>
        <c:tickLblPos val="nextTo"/>
        <c:crossAx val="89662592"/>
        <c:crosses val="autoZero"/>
        <c:auto val="1"/>
        <c:lblAlgn val="ctr"/>
        <c:lblOffset val="100"/>
        <c:noMultiLvlLbl val="0"/>
      </c:catAx>
      <c:valAx>
        <c:axId val="89662592"/>
        <c:scaling>
          <c:orientation val="minMax"/>
          <c:max val="1"/>
        </c:scaling>
        <c:delete val="0"/>
        <c:axPos val="l"/>
        <c:majorGridlines/>
        <c:title>
          <c:tx>
            <c:rich>
              <a:bodyPr rot="-5400000" vert="horz"/>
              <a:lstStyle/>
              <a:p>
                <a:pPr>
                  <a:defRPr/>
                </a:pPr>
                <a:r>
                  <a:rPr lang="en-US"/>
                  <a:t>Erfüllungsprozente</a:t>
                </a:r>
              </a:p>
            </c:rich>
          </c:tx>
          <c:overlay val="0"/>
        </c:title>
        <c:numFmt formatCode="0%" sourceLinked="1"/>
        <c:majorTickMark val="out"/>
        <c:minorTickMark val="none"/>
        <c:tickLblPos val="nextTo"/>
        <c:crossAx val="89660416"/>
        <c:crosses val="autoZero"/>
        <c:crossBetween val="between"/>
        <c:majorUnit val="0.2"/>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19051</xdr:colOff>
      <xdr:row>102</xdr:row>
      <xdr:rowOff>190499</xdr:rowOff>
    </xdr:from>
    <xdr:to>
      <xdr:col>7</xdr:col>
      <xdr:colOff>85725</xdr:colOff>
      <xdr:row>116</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47</xdr:row>
      <xdr:rowOff>114300</xdr:rowOff>
    </xdr:from>
    <xdr:to>
      <xdr:col>7</xdr:col>
      <xdr:colOff>104775</xdr:colOff>
      <xdr:row>68</xdr:row>
      <xdr:rowOff>76200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19049</xdr:colOff>
      <xdr:row>117</xdr:row>
      <xdr:rowOff>142875</xdr:rowOff>
    </xdr:from>
    <xdr:to>
      <xdr:col>7</xdr:col>
      <xdr:colOff>85724</xdr:colOff>
      <xdr:row>136</xdr:row>
      <xdr:rowOff>28575</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0</xdr:row>
      <xdr:rowOff>0</xdr:rowOff>
    </xdr:from>
    <xdr:to>
      <xdr:col>7</xdr:col>
      <xdr:colOff>104775</xdr:colOff>
      <xdr:row>11</xdr:row>
      <xdr:rowOff>95250</xdr:rowOff>
    </xdr:to>
    <xdr:graphicFrame macro="">
      <xdr:nvGraphicFramePr>
        <xdr:cNvPr id="5"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29</xdr:row>
      <xdr:rowOff>47626</xdr:rowOff>
    </xdr:from>
    <xdr:to>
      <xdr:col>7</xdr:col>
      <xdr:colOff>104775</xdr:colOff>
      <xdr:row>45</xdr:row>
      <xdr:rowOff>200026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69</xdr:row>
      <xdr:rowOff>66676</xdr:rowOff>
    </xdr:from>
    <xdr:to>
      <xdr:col>7</xdr:col>
      <xdr:colOff>104775</xdr:colOff>
      <xdr:row>92</xdr:row>
      <xdr:rowOff>161926</xdr:rowOff>
    </xdr:to>
    <xdr:graphicFrame macro="">
      <xdr:nvGraphicFramePr>
        <xdr:cNvPr id="7"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0</xdr:rowOff>
    </xdr:from>
    <xdr:to>
      <xdr:col>6</xdr:col>
      <xdr:colOff>95251</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6</xdr:col>
      <xdr:colOff>85725</xdr:colOff>
      <xdr:row>0</xdr:row>
      <xdr:rowOff>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0</xdr:row>
      <xdr:rowOff>0</xdr:rowOff>
    </xdr:from>
    <xdr:to>
      <xdr:col>6</xdr:col>
      <xdr:colOff>85725</xdr:colOff>
      <xdr:row>0</xdr:row>
      <xdr:rowOff>0</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6</xdr:col>
      <xdr:colOff>76200</xdr:colOff>
      <xdr:row>0</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0</xdr:row>
      <xdr:rowOff>0</xdr:rowOff>
    </xdr:from>
    <xdr:to>
      <xdr:col>6</xdr:col>
      <xdr:colOff>85726</xdr:colOff>
      <xdr:row>0</xdr:row>
      <xdr:rowOff>0</xdr:rowOff>
    </xdr:to>
    <xdr:graphicFrame macro="">
      <xdr:nvGraphicFramePr>
        <xdr:cNvPr id="7"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8</xdr:col>
          <xdr:colOff>771525</xdr:colOff>
          <xdr:row>51</xdr:row>
          <xdr:rowOff>76200</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50"/>
  <sheetViews>
    <sheetView showGridLines="0" topLeftCell="A16" zoomScaleNormal="100" workbookViewId="0">
      <selection activeCell="B7" sqref="B7"/>
    </sheetView>
  </sheetViews>
  <sheetFormatPr baseColWidth="10" defaultRowHeight="15" x14ac:dyDescent="0.25"/>
  <cols>
    <col min="1" max="1" width="3.28515625" style="13" customWidth="1"/>
    <col min="2" max="2" width="24.140625" style="13" customWidth="1"/>
    <col min="3" max="4" width="4.140625" style="14" customWidth="1"/>
    <col min="5" max="21" width="3.140625" style="13" customWidth="1"/>
    <col min="22" max="23" width="3.140625" style="14" customWidth="1"/>
    <col min="24" max="24" width="4.28515625" style="13" customWidth="1"/>
    <col min="25" max="25" width="1.140625" style="13" customWidth="1"/>
    <col min="26" max="40" width="3.140625" style="13" customWidth="1"/>
    <col min="41" max="41" width="4.28515625" style="13" customWidth="1"/>
    <col min="42" max="42" width="1" style="13" customWidth="1"/>
    <col min="43" max="43" width="3.85546875" style="13" customWidth="1"/>
    <col min="44" max="45" width="3.7109375" style="14" customWidth="1"/>
    <col min="46" max="46" width="3.28515625" style="13" customWidth="1"/>
    <col min="47" max="47" width="15" style="13" customWidth="1"/>
    <col min="48" max="49" width="9.140625" style="13" customWidth="1"/>
    <col min="50" max="16384" width="11.42578125" style="13"/>
  </cols>
  <sheetData>
    <row r="1" spans="1:49" ht="21" x14ac:dyDescent="0.35">
      <c r="A1" s="12" t="s">
        <v>175</v>
      </c>
    </row>
    <row r="2" spans="1:49" ht="15.75" thickBot="1" x14ac:dyDescent="0.3">
      <c r="M2" s="15"/>
      <c r="N2" s="15"/>
      <c r="O2" s="15"/>
      <c r="P2" s="15"/>
      <c r="V2" s="16" t="s">
        <v>50</v>
      </c>
      <c r="W2" s="16"/>
      <c r="X2" s="16"/>
      <c r="Y2" s="16"/>
      <c r="Z2" s="16"/>
      <c r="AA2" s="16"/>
      <c r="AB2" s="16"/>
      <c r="AC2" s="16"/>
      <c r="AD2" s="16"/>
      <c r="AE2" s="16"/>
    </row>
    <row r="3" spans="1:49" ht="16.5" thickTop="1" thickBot="1" x14ac:dyDescent="0.3">
      <c r="B3" s="17" t="s">
        <v>56</v>
      </c>
      <c r="C3" s="342"/>
      <c r="D3" s="343"/>
      <c r="F3" s="18"/>
      <c r="G3" s="18"/>
      <c r="H3" s="18"/>
      <c r="I3" s="18"/>
      <c r="J3" s="18"/>
      <c r="K3" s="19" t="s">
        <v>58</v>
      </c>
      <c r="L3" s="344">
        <f>IF(COUNT(AR10:AR39)=0,"",COUNT(AR10:AR39))</f>
        <v>2</v>
      </c>
      <c r="M3" s="344"/>
      <c r="N3" s="19"/>
      <c r="O3" s="159"/>
      <c r="P3" s="159"/>
      <c r="U3" s="19"/>
      <c r="AQ3" s="15"/>
    </row>
    <row r="4" spans="1:49" ht="33" customHeight="1" thickTop="1" x14ac:dyDescent="0.3">
      <c r="A4" s="85" t="s">
        <v>52</v>
      </c>
      <c r="C4" s="356" t="s">
        <v>57</v>
      </c>
      <c r="D4" s="357"/>
      <c r="E4" s="364" t="s">
        <v>173</v>
      </c>
      <c r="F4" s="370"/>
      <c r="G4" s="370"/>
      <c r="H4" s="370"/>
      <c r="I4" s="370"/>
      <c r="J4" s="370"/>
      <c r="K4" s="370"/>
      <c r="L4" s="370"/>
      <c r="M4" s="370"/>
      <c r="N4" s="370"/>
      <c r="O4" s="371"/>
      <c r="P4" s="371"/>
      <c r="Q4" s="370"/>
      <c r="R4" s="370"/>
      <c r="S4" s="370"/>
      <c r="T4" s="370"/>
      <c r="U4" s="370"/>
      <c r="V4" s="370"/>
      <c r="W4" s="370"/>
      <c r="X4" s="372"/>
      <c r="Y4" s="20"/>
      <c r="Z4" s="364" t="s">
        <v>174</v>
      </c>
      <c r="AA4" s="370"/>
      <c r="AB4" s="370"/>
      <c r="AC4" s="370"/>
      <c r="AD4" s="370"/>
      <c r="AE4" s="370"/>
      <c r="AF4" s="370"/>
      <c r="AG4" s="370"/>
      <c r="AH4" s="370"/>
      <c r="AI4" s="370"/>
      <c r="AJ4" s="370"/>
      <c r="AK4" s="370"/>
      <c r="AL4" s="370"/>
      <c r="AM4" s="370"/>
      <c r="AN4" s="370"/>
      <c r="AO4" s="372"/>
      <c r="AP4" s="14"/>
      <c r="AQ4" s="336" t="s">
        <v>97</v>
      </c>
      <c r="AR4" s="336"/>
      <c r="AS4" s="336"/>
    </row>
    <row r="5" spans="1:49" ht="30.75" customHeight="1" x14ac:dyDescent="0.25">
      <c r="A5" s="86" t="s">
        <v>53</v>
      </c>
      <c r="C5" s="358"/>
      <c r="D5" s="359"/>
      <c r="E5" s="367" t="s">
        <v>0</v>
      </c>
      <c r="F5" s="368"/>
      <c r="G5" s="368"/>
      <c r="H5" s="368"/>
      <c r="I5" s="368"/>
      <c r="J5" s="368"/>
      <c r="K5" s="368"/>
      <c r="L5" s="368"/>
      <c r="M5" s="368"/>
      <c r="N5" s="368"/>
      <c r="O5" s="368"/>
      <c r="P5" s="368"/>
      <c r="Q5" s="368"/>
      <c r="R5" s="368"/>
      <c r="S5" s="368"/>
      <c r="T5" s="368"/>
      <c r="U5" s="369"/>
      <c r="V5" s="364" t="s">
        <v>150</v>
      </c>
      <c r="W5" s="365"/>
      <c r="X5" s="366"/>
      <c r="Y5" s="20"/>
      <c r="Z5" s="377" t="s">
        <v>0</v>
      </c>
      <c r="AA5" s="378"/>
      <c r="AB5" s="378"/>
      <c r="AC5" s="378"/>
      <c r="AD5" s="378"/>
      <c r="AE5" s="378"/>
      <c r="AF5" s="378"/>
      <c r="AG5" s="378"/>
      <c r="AH5" s="378"/>
      <c r="AI5" s="378"/>
      <c r="AJ5" s="378"/>
      <c r="AK5" s="378"/>
      <c r="AL5" s="379"/>
      <c r="AM5" s="364" t="s">
        <v>150</v>
      </c>
      <c r="AN5" s="365"/>
      <c r="AO5" s="366"/>
      <c r="AP5" s="14"/>
      <c r="AQ5" s="337"/>
      <c r="AR5" s="337"/>
      <c r="AS5" s="337"/>
    </row>
    <row r="6" spans="1:49" ht="15.75" customHeight="1" x14ac:dyDescent="0.25">
      <c r="A6" s="300" t="s">
        <v>176</v>
      </c>
      <c r="C6" s="21" t="s">
        <v>9</v>
      </c>
      <c r="D6" s="22" t="s">
        <v>10</v>
      </c>
      <c r="E6" s="23">
        <v>1</v>
      </c>
      <c r="F6" s="24">
        <v>2</v>
      </c>
      <c r="G6" s="24" t="s">
        <v>28</v>
      </c>
      <c r="H6" s="24" t="s">
        <v>29</v>
      </c>
      <c r="I6" s="24" t="s">
        <v>30</v>
      </c>
      <c r="J6" s="24" t="s">
        <v>31</v>
      </c>
      <c r="K6" s="24" t="s">
        <v>32</v>
      </c>
      <c r="L6" s="24" t="s">
        <v>33</v>
      </c>
      <c r="M6" s="24" t="s">
        <v>34</v>
      </c>
      <c r="N6" s="24" t="s">
        <v>35</v>
      </c>
      <c r="O6" s="24" t="s">
        <v>36</v>
      </c>
      <c r="P6" s="24" t="s">
        <v>37</v>
      </c>
      <c r="Q6" s="24" t="s">
        <v>38</v>
      </c>
      <c r="R6" s="24">
        <v>8</v>
      </c>
      <c r="S6" s="24">
        <v>9</v>
      </c>
      <c r="T6" s="24">
        <v>10</v>
      </c>
      <c r="U6" s="373" t="s">
        <v>39</v>
      </c>
      <c r="V6" s="25" t="s">
        <v>68</v>
      </c>
      <c r="W6" s="26" t="s">
        <v>69</v>
      </c>
      <c r="X6" s="383" t="s">
        <v>70</v>
      </c>
      <c r="Y6" s="20"/>
      <c r="Z6" s="27">
        <v>1</v>
      </c>
      <c r="AA6" s="24">
        <v>2</v>
      </c>
      <c r="AB6" s="24">
        <v>3</v>
      </c>
      <c r="AC6" s="24">
        <v>4</v>
      </c>
      <c r="AD6" s="24">
        <v>5</v>
      </c>
      <c r="AE6" s="24">
        <v>6</v>
      </c>
      <c r="AF6" s="24">
        <v>7</v>
      </c>
      <c r="AG6" s="24">
        <v>8</v>
      </c>
      <c r="AH6" s="24">
        <v>9</v>
      </c>
      <c r="AI6" s="24">
        <v>10</v>
      </c>
      <c r="AJ6" s="24">
        <v>11</v>
      </c>
      <c r="AK6" s="24">
        <v>12</v>
      </c>
      <c r="AL6" s="373" t="s">
        <v>39</v>
      </c>
      <c r="AM6" s="21" t="s">
        <v>68</v>
      </c>
      <c r="AN6" s="22" t="s">
        <v>69</v>
      </c>
      <c r="AO6" s="383" t="s">
        <v>70</v>
      </c>
      <c r="AP6" s="14"/>
      <c r="AQ6" s="338"/>
      <c r="AR6" s="338"/>
      <c r="AS6" s="338"/>
    </row>
    <row r="7" spans="1:49" ht="138" customHeight="1" x14ac:dyDescent="0.25">
      <c r="A7" s="15"/>
      <c r="B7" s="164"/>
      <c r="C7" s="28" t="s">
        <v>7</v>
      </c>
      <c r="D7" s="29" t="s">
        <v>8</v>
      </c>
      <c r="E7" s="30" t="s">
        <v>154</v>
      </c>
      <c r="F7" s="31" t="s">
        <v>155</v>
      </c>
      <c r="G7" s="31" t="s">
        <v>156</v>
      </c>
      <c r="H7" s="31" t="s">
        <v>157</v>
      </c>
      <c r="I7" s="31" t="s">
        <v>158</v>
      </c>
      <c r="J7" s="31" t="s">
        <v>159</v>
      </c>
      <c r="K7" s="31" t="s">
        <v>160</v>
      </c>
      <c r="L7" s="31" t="s">
        <v>161</v>
      </c>
      <c r="M7" s="31" t="s">
        <v>162</v>
      </c>
      <c r="N7" s="31" t="s">
        <v>163</v>
      </c>
      <c r="O7" s="31" t="s">
        <v>164</v>
      </c>
      <c r="P7" s="31" t="s">
        <v>165</v>
      </c>
      <c r="Q7" s="31" t="s">
        <v>166</v>
      </c>
      <c r="R7" s="31" t="s">
        <v>167</v>
      </c>
      <c r="S7" s="32" t="s">
        <v>168</v>
      </c>
      <c r="T7" s="31" t="s">
        <v>169</v>
      </c>
      <c r="U7" s="374"/>
      <c r="V7" s="28" t="s">
        <v>170</v>
      </c>
      <c r="W7" s="29" t="s">
        <v>171</v>
      </c>
      <c r="X7" s="384"/>
      <c r="Y7" s="20"/>
      <c r="Z7" s="30" t="s">
        <v>154</v>
      </c>
      <c r="AA7" s="31" t="s">
        <v>155</v>
      </c>
      <c r="AB7" s="31" t="s">
        <v>156</v>
      </c>
      <c r="AC7" s="31" t="s">
        <v>157</v>
      </c>
      <c r="AD7" s="31" t="s">
        <v>158</v>
      </c>
      <c r="AE7" s="31" t="s">
        <v>159</v>
      </c>
      <c r="AF7" s="31" t="s">
        <v>160</v>
      </c>
      <c r="AG7" s="31" t="s">
        <v>161</v>
      </c>
      <c r="AH7" s="31" t="s">
        <v>162</v>
      </c>
      <c r="AI7" s="31" t="s">
        <v>163</v>
      </c>
      <c r="AJ7" s="31" t="s">
        <v>164</v>
      </c>
      <c r="AK7" s="31" t="s">
        <v>165</v>
      </c>
      <c r="AL7" s="374"/>
      <c r="AM7" s="28" t="s">
        <v>172</v>
      </c>
      <c r="AN7" s="29" t="s">
        <v>209</v>
      </c>
      <c r="AO7" s="384"/>
      <c r="AP7" s="14"/>
      <c r="AQ7" s="34" t="s">
        <v>215</v>
      </c>
      <c r="AR7" s="34" t="s">
        <v>5</v>
      </c>
      <c r="AS7" s="34" t="s">
        <v>214</v>
      </c>
    </row>
    <row r="8" spans="1:49" s="36" customFormat="1" ht="13.5" customHeight="1" x14ac:dyDescent="0.2">
      <c r="A8" s="35"/>
      <c r="B8" s="165"/>
      <c r="C8" s="360" t="s">
        <v>51</v>
      </c>
      <c r="D8" s="361"/>
      <c r="E8" s="339" t="s">
        <v>3</v>
      </c>
      <c r="F8" s="340"/>
      <c r="G8" s="340"/>
      <c r="H8" s="340"/>
      <c r="I8" s="340"/>
      <c r="J8" s="340"/>
      <c r="K8" s="340"/>
      <c r="L8" s="340"/>
      <c r="M8" s="340"/>
      <c r="N8" s="340"/>
      <c r="O8" s="340"/>
      <c r="P8" s="340"/>
      <c r="Q8" s="340"/>
      <c r="R8" s="340"/>
      <c r="S8" s="340"/>
      <c r="T8" s="340"/>
      <c r="U8" s="340"/>
      <c r="V8" s="340"/>
      <c r="W8" s="340"/>
      <c r="X8" s="341"/>
      <c r="Z8" s="339" t="s">
        <v>3</v>
      </c>
      <c r="AA8" s="340"/>
      <c r="AB8" s="340"/>
      <c r="AC8" s="340"/>
      <c r="AD8" s="340"/>
      <c r="AE8" s="340"/>
      <c r="AF8" s="340"/>
      <c r="AG8" s="340"/>
      <c r="AH8" s="340"/>
      <c r="AI8" s="340"/>
      <c r="AJ8" s="340"/>
      <c r="AK8" s="340"/>
      <c r="AL8" s="340"/>
      <c r="AM8" s="340"/>
      <c r="AN8" s="340"/>
      <c r="AO8" s="341"/>
      <c r="AQ8" s="37"/>
      <c r="AR8" s="37"/>
      <c r="AS8" s="37"/>
      <c r="AU8" s="320" t="s">
        <v>59</v>
      </c>
      <c r="AV8" s="321"/>
      <c r="AW8" s="322"/>
    </row>
    <row r="9" spans="1:49" ht="15.75" customHeight="1" thickBot="1" x14ac:dyDescent="0.3">
      <c r="A9" s="38" t="s">
        <v>1</v>
      </c>
      <c r="B9" s="39" t="s">
        <v>2</v>
      </c>
      <c r="C9" s="362"/>
      <c r="D9" s="363"/>
      <c r="E9" s="40">
        <v>5</v>
      </c>
      <c r="F9" s="41">
        <v>4</v>
      </c>
      <c r="G9" s="41">
        <v>1</v>
      </c>
      <c r="H9" s="41">
        <v>2</v>
      </c>
      <c r="I9" s="41">
        <v>3</v>
      </c>
      <c r="J9" s="41">
        <v>1</v>
      </c>
      <c r="K9" s="41">
        <v>3</v>
      </c>
      <c r="L9" s="41">
        <v>1</v>
      </c>
      <c r="M9" s="41">
        <v>1</v>
      </c>
      <c r="N9" s="41">
        <v>3</v>
      </c>
      <c r="O9" s="41">
        <v>4</v>
      </c>
      <c r="P9" s="41">
        <v>2</v>
      </c>
      <c r="Q9" s="41">
        <v>2</v>
      </c>
      <c r="R9" s="41">
        <v>3</v>
      </c>
      <c r="S9" s="41">
        <v>3</v>
      </c>
      <c r="T9" s="41">
        <v>7</v>
      </c>
      <c r="U9" s="42">
        <v>5</v>
      </c>
      <c r="V9" s="375" t="s">
        <v>51</v>
      </c>
      <c r="W9" s="376"/>
      <c r="X9" s="43">
        <v>50</v>
      </c>
      <c r="Y9" s="20"/>
      <c r="Z9" s="40">
        <v>3</v>
      </c>
      <c r="AA9" s="41">
        <v>5</v>
      </c>
      <c r="AB9" s="41">
        <v>4</v>
      </c>
      <c r="AC9" s="41">
        <v>3</v>
      </c>
      <c r="AD9" s="41">
        <v>2</v>
      </c>
      <c r="AE9" s="41">
        <v>6</v>
      </c>
      <c r="AF9" s="41">
        <v>1</v>
      </c>
      <c r="AG9" s="41">
        <v>2</v>
      </c>
      <c r="AH9" s="41">
        <v>2</v>
      </c>
      <c r="AI9" s="41">
        <v>3</v>
      </c>
      <c r="AJ9" s="41">
        <v>6</v>
      </c>
      <c r="AK9" s="41">
        <v>8</v>
      </c>
      <c r="AL9" s="42">
        <v>5</v>
      </c>
      <c r="AM9" s="375" t="s">
        <v>51</v>
      </c>
      <c r="AN9" s="376"/>
      <c r="AO9" s="43">
        <v>50</v>
      </c>
      <c r="AQ9" s="44"/>
      <c r="AR9" s="45"/>
      <c r="AS9" s="45"/>
      <c r="AU9" s="323"/>
      <c r="AV9" s="324"/>
      <c r="AW9" s="325"/>
    </row>
    <row r="10" spans="1:49" ht="13.5" customHeight="1" thickTop="1" x14ac:dyDescent="0.25">
      <c r="A10" s="46">
        <v>1</v>
      </c>
      <c r="B10" s="248" t="s">
        <v>212</v>
      </c>
      <c r="C10" s="249" t="s">
        <v>153</v>
      </c>
      <c r="D10" s="250"/>
      <c r="E10" s="251">
        <v>5</v>
      </c>
      <c r="F10" s="252">
        <v>4</v>
      </c>
      <c r="G10" s="252">
        <v>1</v>
      </c>
      <c r="H10" s="252">
        <v>2</v>
      </c>
      <c r="I10" s="252">
        <v>3</v>
      </c>
      <c r="J10" s="252">
        <v>1</v>
      </c>
      <c r="K10" s="252">
        <v>3</v>
      </c>
      <c r="L10" s="252">
        <v>1</v>
      </c>
      <c r="M10" s="252">
        <v>1</v>
      </c>
      <c r="N10" s="252">
        <v>3</v>
      </c>
      <c r="O10" s="252">
        <v>4</v>
      </c>
      <c r="P10" s="252">
        <v>2</v>
      </c>
      <c r="Q10" s="252">
        <v>2</v>
      </c>
      <c r="R10" s="252">
        <v>3</v>
      </c>
      <c r="S10" s="252">
        <v>3</v>
      </c>
      <c r="T10" s="252">
        <v>7</v>
      </c>
      <c r="U10" s="253">
        <v>5</v>
      </c>
      <c r="V10" s="249" t="s">
        <v>153</v>
      </c>
      <c r="W10" s="246"/>
      <c r="X10" s="275">
        <v>50</v>
      </c>
      <c r="Y10" s="287"/>
      <c r="Z10" s="263"/>
      <c r="AA10" s="264"/>
      <c r="AB10" s="264"/>
      <c r="AC10" s="264"/>
      <c r="AD10" s="264"/>
      <c r="AE10" s="264"/>
      <c r="AF10" s="264"/>
      <c r="AG10" s="264"/>
      <c r="AH10" s="264"/>
      <c r="AI10" s="264"/>
      <c r="AJ10" s="264"/>
      <c r="AK10" s="264"/>
      <c r="AL10" s="265"/>
      <c r="AM10" s="266"/>
      <c r="AN10" s="246"/>
      <c r="AO10" s="280"/>
      <c r="AP10" s="299">
        <f>IF(AR10="","",IF(UPPER(C10)="X",AR10,AR10*10))</f>
        <v>1</v>
      </c>
      <c r="AQ10" s="47">
        <f>IF(COUNTBLANK(E10:AO10)=37,"",IF(AND(UPPER(C10)="X",OR(UPPER(V10)="X",UPPER(W10)="X")),SUM(E10:U10)+X10,IF(AND(UPPER(D10)="X",OR(UPPER(AM10)="X",UPPER(AN10)="X")),SUM(Z10:AL10)+AO10,"???")))</f>
        <v>100</v>
      </c>
      <c r="AR10" s="290">
        <f>IF(ISNA(VLOOKUP(AQ10,'Daten Klasse'!$C$6:$D$11,2,1)),"",VLOOKUP(AQ10,'Daten Klasse'!$C$6:$D$11,2,1))</f>
        <v>1</v>
      </c>
      <c r="AS10" s="294"/>
      <c r="AU10" s="326" t="s">
        <v>60</v>
      </c>
      <c r="AV10" s="328" t="s">
        <v>61</v>
      </c>
      <c r="AW10" s="330" t="s">
        <v>62</v>
      </c>
    </row>
    <row r="11" spans="1:49" ht="13.5" customHeight="1" thickBot="1" x14ac:dyDescent="0.3">
      <c r="A11" s="48">
        <v>2</v>
      </c>
      <c r="B11" s="254" t="s">
        <v>213</v>
      </c>
      <c r="C11" s="73"/>
      <c r="D11" s="80" t="s">
        <v>153</v>
      </c>
      <c r="E11" s="144"/>
      <c r="F11" s="145"/>
      <c r="G11" s="145"/>
      <c r="H11" s="145"/>
      <c r="I11" s="145"/>
      <c r="J11" s="145"/>
      <c r="K11" s="145"/>
      <c r="L11" s="145"/>
      <c r="M11" s="145"/>
      <c r="N11" s="145"/>
      <c r="O11" s="145"/>
      <c r="P11" s="145"/>
      <c r="Q11" s="145"/>
      <c r="R11" s="145"/>
      <c r="S11" s="145"/>
      <c r="T11" s="145"/>
      <c r="U11" s="146"/>
      <c r="V11" s="73"/>
      <c r="W11" s="80"/>
      <c r="X11" s="276"/>
      <c r="Y11" s="288"/>
      <c r="Z11" s="267">
        <v>3</v>
      </c>
      <c r="AA11" s="153">
        <v>5</v>
      </c>
      <c r="AB11" s="153">
        <v>4</v>
      </c>
      <c r="AC11" s="153">
        <v>3</v>
      </c>
      <c r="AD11" s="153">
        <v>2</v>
      </c>
      <c r="AE11" s="153">
        <v>6</v>
      </c>
      <c r="AF11" s="153">
        <v>1</v>
      </c>
      <c r="AG11" s="153">
        <v>2</v>
      </c>
      <c r="AH11" s="153">
        <v>2</v>
      </c>
      <c r="AI11" s="153">
        <v>3</v>
      </c>
      <c r="AJ11" s="153">
        <v>6</v>
      </c>
      <c r="AK11" s="153">
        <v>8</v>
      </c>
      <c r="AL11" s="154">
        <v>5</v>
      </c>
      <c r="AM11" s="73"/>
      <c r="AN11" s="80" t="s">
        <v>153</v>
      </c>
      <c r="AO11" s="281">
        <v>50</v>
      </c>
      <c r="AP11" s="299">
        <f t="shared" ref="AP11:AP39" si="0">IF(AR11="","",IF(UPPER(C11)="X",AR11,AR11*10))</f>
        <v>10</v>
      </c>
      <c r="AQ11" s="47">
        <f t="shared" ref="AQ11:AQ39" si="1">IF(COUNTBLANK(E11:AO11)=37,"",IF(AND(UPPER(C11)="X",OR(UPPER(V11)="X",UPPER(W11)="X")),SUM(E11:U11)+X11,IF(AND(UPPER(D11)="X",OR(UPPER(AM11)="X",UPPER(AN11)="X")),SUM(Z11:AL11)+AO11,"???")))</f>
        <v>100</v>
      </c>
      <c r="AR11" s="291">
        <f>IF(ISNA(VLOOKUP(AQ11,'Daten Klasse'!$C$6:$D$11,2,1)),"",VLOOKUP(AQ11,'Daten Klasse'!$C$6:$D$11,2,1))</f>
        <v>1</v>
      </c>
      <c r="AS11" s="295"/>
      <c r="AU11" s="327"/>
      <c r="AV11" s="329"/>
      <c r="AW11" s="331"/>
    </row>
    <row r="12" spans="1:49" ht="13.5" customHeight="1" thickTop="1" x14ac:dyDescent="0.25">
      <c r="A12" s="48">
        <v>3</v>
      </c>
      <c r="B12" s="254"/>
      <c r="C12" s="73"/>
      <c r="D12" s="80"/>
      <c r="E12" s="144"/>
      <c r="F12" s="145"/>
      <c r="G12" s="145"/>
      <c r="H12" s="145"/>
      <c r="I12" s="145"/>
      <c r="J12" s="145"/>
      <c r="K12" s="145"/>
      <c r="L12" s="145"/>
      <c r="M12" s="145"/>
      <c r="N12" s="145"/>
      <c r="O12" s="145"/>
      <c r="P12" s="145"/>
      <c r="Q12" s="145"/>
      <c r="R12" s="145"/>
      <c r="S12" s="145"/>
      <c r="T12" s="145"/>
      <c r="U12" s="146"/>
      <c r="V12" s="73"/>
      <c r="W12" s="74"/>
      <c r="X12" s="276"/>
      <c r="Y12" s="288"/>
      <c r="Z12" s="267"/>
      <c r="AA12" s="153"/>
      <c r="AB12" s="153"/>
      <c r="AC12" s="153"/>
      <c r="AD12" s="153"/>
      <c r="AE12" s="153"/>
      <c r="AF12" s="153"/>
      <c r="AG12" s="153"/>
      <c r="AH12" s="153"/>
      <c r="AI12" s="153"/>
      <c r="AJ12" s="153"/>
      <c r="AK12" s="153"/>
      <c r="AL12" s="154"/>
      <c r="AM12" s="73"/>
      <c r="AN12" s="80"/>
      <c r="AO12" s="281"/>
      <c r="AP12" s="299" t="str">
        <f t="shared" si="0"/>
        <v/>
      </c>
      <c r="AQ12" s="47" t="str">
        <f t="shared" si="1"/>
        <v/>
      </c>
      <c r="AR12" s="291" t="str">
        <f>IF(ISNA(VLOOKUP(AQ12,'Daten Klasse'!$C$6:$D$11,2,1)),"",VLOOKUP(AQ12,'Daten Klasse'!$C$6:$D$11,2,1))</f>
        <v/>
      </c>
      <c r="AS12" s="295"/>
      <c r="AU12" s="332" t="s">
        <v>63</v>
      </c>
      <c r="AV12" s="333"/>
      <c r="AW12" s="335"/>
    </row>
    <row r="13" spans="1:49" ht="13.5" customHeight="1" thickBot="1" x14ac:dyDescent="0.3">
      <c r="A13" s="48">
        <v>4</v>
      </c>
      <c r="B13" s="254"/>
      <c r="C13" s="73"/>
      <c r="D13" s="80"/>
      <c r="E13" s="144"/>
      <c r="F13" s="145"/>
      <c r="G13" s="145"/>
      <c r="H13" s="145"/>
      <c r="I13" s="145"/>
      <c r="J13" s="145"/>
      <c r="K13" s="145"/>
      <c r="L13" s="145"/>
      <c r="M13" s="145"/>
      <c r="N13" s="145"/>
      <c r="O13" s="145"/>
      <c r="P13" s="145"/>
      <c r="Q13" s="145"/>
      <c r="R13" s="145"/>
      <c r="S13" s="145"/>
      <c r="T13" s="145"/>
      <c r="U13" s="146"/>
      <c r="V13" s="73"/>
      <c r="W13" s="74"/>
      <c r="X13" s="276"/>
      <c r="Y13" s="288"/>
      <c r="Z13" s="267"/>
      <c r="AA13" s="153"/>
      <c r="AB13" s="153"/>
      <c r="AC13" s="153"/>
      <c r="AD13" s="153"/>
      <c r="AE13" s="153"/>
      <c r="AF13" s="153"/>
      <c r="AG13" s="153"/>
      <c r="AH13" s="153"/>
      <c r="AI13" s="153"/>
      <c r="AJ13" s="153"/>
      <c r="AK13" s="153"/>
      <c r="AL13" s="154"/>
      <c r="AM13" s="73"/>
      <c r="AN13" s="80"/>
      <c r="AO13" s="281"/>
      <c r="AP13" s="299" t="str">
        <f t="shared" si="0"/>
        <v/>
      </c>
      <c r="AQ13" s="47" t="str">
        <f t="shared" si="1"/>
        <v/>
      </c>
      <c r="AR13" s="291" t="str">
        <f>IF(ISNA(VLOOKUP(AQ13,'Daten Klasse'!$C$6:$D$11,2,1)),"",VLOOKUP(AQ13,'Daten Klasse'!$C$6:$D$11,2,1))</f>
        <v/>
      </c>
      <c r="AS13" s="295"/>
      <c r="AU13" s="309"/>
      <c r="AV13" s="334"/>
      <c r="AW13" s="312"/>
    </row>
    <row r="14" spans="1:49" ht="13.5" customHeight="1" thickTop="1" x14ac:dyDescent="0.25">
      <c r="A14" s="49">
        <v>5</v>
      </c>
      <c r="B14" s="255"/>
      <c r="C14" s="75"/>
      <c r="D14" s="82"/>
      <c r="E14" s="147"/>
      <c r="F14" s="148"/>
      <c r="G14" s="148"/>
      <c r="H14" s="148"/>
      <c r="I14" s="148"/>
      <c r="J14" s="148"/>
      <c r="K14" s="148"/>
      <c r="L14" s="148"/>
      <c r="M14" s="148"/>
      <c r="N14" s="148"/>
      <c r="O14" s="148"/>
      <c r="P14" s="148"/>
      <c r="Q14" s="148"/>
      <c r="R14" s="148"/>
      <c r="S14" s="148"/>
      <c r="T14" s="148"/>
      <c r="U14" s="149"/>
      <c r="V14" s="75"/>
      <c r="W14" s="82"/>
      <c r="X14" s="277"/>
      <c r="Y14" s="288"/>
      <c r="Z14" s="268"/>
      <c r="AA14" s="155"/>
      <c r="AB14" s="155"/>
      <c r="AC14" s="155"/>
      <c r="AD14" s="155"/>
      <c r="AE14" s="155"/>
      <c r="AF14" s="155"/>
      <c r="AG14" s="155"/>
      <c r="AH14" s="155"/>
      <c r="AI14" s="155"/>
      <c r="AJ14" s="155"/>
      <c r="AK14" s="155"/>
      <c r="AL14" s="156"/>
      <c r="AM14" s="75"/>
      <c r="AN14" s="76"/>
      <c r="AO14" s="282"/>
      <c r="AP14" s="299" t="str">
        <f t="shared" si="0"/>
        <v/>
      </c>
      <c r="AQ14" s="47" t="str">
        <f t="shared" si="1"/>
        <v/>
      </c>
      <c r="AR14" s="292" t="str">
        <f>IF(ISNA(VLOOKUP(AQ14,'Daten Klasse'!$C$6:$D$11,2,1)),"",VLOOKUP(AQ14,'Daten Klasse'!$C$6:$D$11,2,1))</f>
        <v/>
      </c>
      <c r="AS14" s="296"/>
      <c r="AU14" s="305" t="s">
        <v>64</v>
      </c>
      <c r="AV14" s="306">
        <f>L3</f>
        <v>2</v>
      </c>
      <c r="AW14" s="308"/>
    </row>
    <row r="15" spans="1:49" ht="13.5" customHeight="1" thickBot="1" x14ac:dyDescent="0.3">
      <c r="A15" s="46">
        <v>6</v>
      </c>
      <c r="B15" s="256"/>
      <c r="C15" s="77"/>
      <c r="D15" s="78"/>
      <c r="E15" s="150"/>
      <c r="F15" s="151"/>
      <c r="G15" s="151"/>
      <c r="H15" s="151"/>
      <c r="I15" s="151"/>
      <c r="J15" s="151"/>
      <c r="K15" s="151"/>
      <c r="L15" s="151"/>
      <c r="M15" s="151"/>
      <c r="N15" s="151"/>
      <c r="O15" s="151"/>
      <c r="P15" s="151"/>
      <c r="Q15" s="151"/>
      <c r="R15" s="151"/>
      <c r="S15" s="151"/>
      <c r="T15" s="151"/>
      <c r="U15" s="152"/>
      <c r="V15" s="77"/>
      <c r="W15" s="78"/>
      <c r="X15" s="278"/>
      <c r="Y15" s="288"/>
      <c r="Z15" s="269"/>
      <c r="AA15" s="157"/>
      <c r="AB15" s="157"/>
      <c r="AC15" s="157"/>
      <c r="AD15" s="157"/>
      <c r="AE15" s="157"/>
      <c r="AF15" s="157"/>
      <c r="AG15" s="157"/>
      <c r="AH15" s="157"/>
      <c r="AI15" s="157"/>
      <c r="AJ15" s="157"/>
      <c r="AK15" s="157"/>
      <c r="AL15" s="158"/>
      <c r="AM15" s="83"/>
      <c r="AN15" s="78"/>
      <c r="AO15" s="283"/>
      <c r="AP15" s="299" t="str">
        <f t="shared" si="0"/>
        <v/>
      </c>
      <c r="AQ15" s="47" t="str">
        <f t="shared" si="1"/>
        <v/>
      </c>
      <c r="AR15" s="293" t="str">
        <f>IF(ISNA(VLOOKUP(AQ15,'Daten Klasse'!$C$6:$D$11,2,1)),"",VLOOKUP(AQ15,'Daten Klasse'!$C$6:$D$11,2,1))</f>
        <v/>
      </c>
      <c r="AS15" s="297"/>
      <c r="AU15" s="305"/>
      <c r="AV15" s="307"/>
      <c r="AW15" s="308"/>
    </row>
    <row r="16" spans="1:49" ht="13.5" customHeight="1" thickTop="1" x14ac:dyDescent="0.25">
      <c r="A16" s="48">
        <v>7</v>
      </c>
      <c r="B16" s="254"/>
      <c r="C16" s="73"/>
      <c r="D16" s="74"/>
      <c r="E16" s="144"/>
      <c r="F16" s="145"/>
      <c r="G16" s="145"/>
      <c r="H16" s="145"/>
      <c r="I16" s="145"/>
      <c r="J16" s="145"/>
      <c r="K16" s="145"/>
      <c r="L16" s="145"/>
      <c r="M16" s="145"/>
      <c r="N16" s="145"/>
      <c r="O16" s="145"/>
      <c r="P16" s="145"/>
      <c r="Q16" s="145"/>
      <c r="R16" s="145"/>
      <c r="S16" s="145"/>
      <c r="T16" s="145"/>
      <c r="U16" s="146"/>
      <c r="V16" s="73"/>
      <c r="W16" s="74"/>
      <c r="X16" s="276"/>
      <c r="Y16" s="288"/>
      <c r="Z16" s="267"/>
      <c r="AA16" s="153"/>
      <c r="AB16" s="153"/>
      <c r="AC16" s="153"/>
      <c r="AD16" s="153"/>
      <c r="AE16" s="153"/>
      <c r="AF16" s="153"/>
      <c r="AG16" s="153"/>
      <c r="AH16" s="153"/>
      <c r="AI16" s="153"/>
      <c r="AJ16" s="153"/>
      <c r="AK16" s="153"/>
      <c r="AL16" s="154"/>
      <c r="AM16" s="79"/>
      <c r="AN16" s="74"/>
      <c r="AO16" s="281"/>
      <c r="AP16" s="299" t="str">
        <f t="shared" si="0"/>
        <v/>
      </c>
      <c r="AQ16" s="47" t="str">
        <f t="shared" si="1"/>
        <v/>
      </c>
      <c r="AR16" s="291" t="str">
        <f>IF(ISNA(VLOOKUP(AQ16,'Daten Klasse'!$C$6:$D$11,2,1)),"",VLOOKUP(AQ16,'Daten Klasse'!$C$6:$D$11,2,1))</f>
        <v/>
      </c>
      <c r="AS16" s="295"/>
      <c r="AU16" s="309" t="s">
        <v>65</v>
      </c>
      <c r="AV16" s="310"/>
      <c r="AW16" s="312"/>
    </row>
    <row r="17" spans="1:49" ht="13.5" customHeight="1" x14ac:dyDescent="0.25">
      <c r="A17" s="48">
        <v>8</v>
      </c>
      <c r="B17" s="254"/>
      <c r="C17" s="73"/>
      <c r="D17" s="74"/>
      <c r="E17" s="144"/>
      <c r="F17" s="145"/>
      <c r="G17" s="145"/>
      <c r="H17" s="145"/>
      <c r="I17" s="145"/>
      <c r="J17" s="145"/>
      <c r="K17" s="145"/>
      <c r="L17" s="145"/>
      <c r="M17" s="145"/>
      <c r="N17" s="145"/>
      <c r="O17" s="145"/>
      <c r="P17" s="145"/>
      <c r="Q17" s="145"/>
      <c r="R17" s="145"/>
      <c r="S17" s="145"/>
      <c r="T17" s="145"/>
      <c r="U17" s="146"/>
      <c r="V17" s="73"/>
      <c r="W17" s="74"/>
      <c r="X17" s="276"/>
      <c r="Y17" s="288"/>
      <c r="Z17" s="267"/>
      <c r="AA17" s="153"/>
      <c r="AB17" s="153"/>
      <c r="AC17" s="153"/>
      <c r="AD17" s="153"/>
      <c r="AE17" s="153"/>
      <c r="AF17" s="153"/>
      <c r="AG17" s="153"/>
      <c r="AH17" s="153"/>
      <c r="AI17" s="153"/>
      <c r="AJ17" s="153"/>
      <c r="AK17" s="153"/>
      <c r="AL17" s="154"/>
      <c r="AM17" s="79"/>
      <c r="AN17" s="74"/>
      <c r="AO17" s="281"/>
      <c r="AP17" s="299" t="str">
        <f t="shared" si="0"/>
        <v/>
      </c>
      <c r="AQ17" s="47" t="str">
        <f t="shared" si="1"/>
        <v/>
      </c>
      <c r="AR17" s="291" t="str">
        <f>IF(ISNA(VLOOKUP(AQ17,'Daten Klasse'!$C$6:$D$11,2,1)),"",VLOOKUP(AQ17,'Daten Klasse'!$C$6:$D$11,2,1))</f>
        <v/>
      </c>
      <c r="AS17" s="295"/>
      <c r="AU17" s="309"/>
      <c r="AV17" s="311"/>
      <c r="AW17" s="312"/>
    </row>
    <row r="18" spans="1:49" ht="13.5" customHeight="1" x14ac:dyDescent="0.25">
      <c r="A18" s="48">
        <v>9</v>
      </c>
      <c r="B18" s="254"/>
      <c r="C18" s="73"/>
      <c r="D18" s="74"/>
      <c r="E18" s="144"/>
      <c r="F18" s="145"/>
      <c r="G18" s="145"/>
      <c r="H18" s="145"/>
      <c r="I18" s="145"/>
      <c r="J18" s="145"/>
      <c r="K18" s="145"/>
      <c r="L18" s="145"/>
      <c r="M18" s="145"/>
      <c r="N18" s="145"/>
      <c r="O18" s="145"/>
      <c r="P18" s="145"/>
      <c r="Q18" s="145"/>
      <c r="R18" s="145"/>
      <c r="S18" s="145"/>
      <c r="T18" s="145"/>
      <c r="U18" s="146"/>
      <c r="V18" s="79"/>
      <c r="W18" s="80"/>
      <c r="X18" s="276"/>
      <c r="Y18" s="288"/>
      <c r="Z18" s="267"/>
      <c r="AA18" s="153"/>
      <c r="AB18" s="153"/>
      <c r="AC18" s="153"/>
      <c r="AD18" s="153"/>
      <c r="AE18" s="153"/>
      <c r="AF18" s="153"/>
      <c r="AG18" s="153"/>
      <c r="AH18" s="153"/>
      <c r="AI18" s="153"/>
      <c r="AJ18" s="153"/>
      <c r="AK18" s="153"/>
      <c r="AL18" s="154"/>
      <c r="AM18" s="79"/>
      <c r="AN18" s="74"/>
      <c r="AO18" s="281"/>
      <c r="AP18" s="299" t="str">
        <f t="shared" si="0"/>
        <v/>
      </c>
      <c r="AQ18" s="47" t="str">
        <f t="shared" si="1"/>
        <v/>
      </c>
      <c r="AR18" s="291" t="str">
        <f>IF(ISNA(VLOOKUP(AQ18,'Daten Klasse'!$C$6:$D$11,2,1)),"",VLOOKUP(AQ18,'Daten Klasse'!$C$6:$D$11,2,1))</f>
        <v/>
      </c>
      <c r="AS18" s="295"/>
      <c r="AU18" s="309" t="s">
        <v>66</v>
      </c>
      <c r="AV18" s="311"/>
      <c r="AW18" s="312"/>
    </row>
    <row r="19" spans="1:49" ht="13.5" customHeight="1" thickBot="1" x14ac:dyDescent="0.3">
      <c r="A19" s="49">
        <v>10</v>
      </c>
      <c r="B19" s="255"/>
      <c r="C19" s="75"/>
      <c r="D19" s="76"/>
      <c r="E19" s="147"/>
      <c r="F19" s="148"/>
      <c r="G19" s="148"/>
      <c r="H19" s="148"/>
      <c r="I19" s="148"/>
      <c r="J19" s="148"/>
      <c r="K19" s="148"/>
      <c r="L19" s="148"/>
      <c r="M19" s="148"/>
      <c r="N19" s="148"/>
      <c r="O19" s="148"/>
      <c r="P19" s="148"/>
      <c r="Q19" s="148"/>
      <c r="R19" s="148"/>
      <c r="S19" s="148"/>
      <c r="T19" s="148"/>
      <c r="U19" s="149"/>
      <c r="V19" s="75"/>
      <c r="W19" s="82"/>
      <c r="X19" s="277"/>
      <c r="Y19" s="288"/>
      <c r="Z19" s="268"/>
      <c r="AA19" s="155"/>
      <c r="AB19" s="155"/>
      <c r="AC19" s="155"/>
      <c r="AD19" s="155"/>
      <c r="AE19" s="155"/>
      <c r="AF19" s="155"/>
      <c r="AG19" s="155"/>
      <c r="AH19" s="155"/>
      <c r="AI19" s="155"/>
      <c r="AJ19" s="155"/>
      <c r="AK19" s="155"/>
      <c r="AL19" s="156"/>
      <c r="AM19" s="81"/>
      <c r="AN19" s="76"/>
      <c r="AO19" s="282"/>
      <c r="AP19" s="299" t="str">
        <f t="shared" si="0"/>
        <v/>
      </c>
      <c r="AQ19" s="47" t="str">
        <f t="shared" si="1"/>
        <v/>
      </c>
      <c r="AR19" s="292" t="str">
        <f>IF(ISNA(VLOOKUP(AQ19,'Daten Klasse'!$C$6:$D$11,2,1)),"",VLOOKUP(AQ19,'Daten Klasse'!$C$6:$D$11,2,1))</f>
        <v/>
      </c>
      <c r="AS19" s="296"/>
      <c r="AU19" s="313"/>
      <c r="AV19" s="314"/>
      <c r="AW19" s="315"/>
    </row>
    <row r="20" spans="1:49" ht="13.5" customHeight="1" x14ac:dyDescent="0.25">
      <c r="A20" s="46">
        <v>11</v>
      </c>
      <c r="B20" s="256"/>
      <c r="C20" s="77"/>
      <c r="D20" s="78"/>
      <c r="E20" s="150"/>
      <c r="F20" s="151"/>
      <c r="G20" s="151"/>
      <c r="H20" s="151"/>
      <c r="I20" s="151"/>
      <c r="J20" s="151"/>
      <c r="K20" s="151"/>
      <c r="L20" s="151"/>
      <c r="M20" s="151"/>
      <c r="N20" s="151"/>
      <c r="O20" s="151"/>
      <c r="P20" s="151"/>
      <c r="Q20" s="151"/>
      <c r="R20" s="151"/>
      <c r="S20" s="151"/>
      <c r="T20" s="151"/>
      <c r="U20" s="152"/>
      <c r="V20" s="77"/>
      <c r="W20" s="84"/>
      <c r="X20" s="278"/>
      <c r="Y20" s="288"/>
      <c r="Z20" s="269"/>
      <c r="AA20" s="157"/>
      <c r="AB20" s="157"/>
      <c r="AC20" s="157"/>
      <c r="AD20" s="157"/>
      <c r="AE20" s="157"/>
      <c r="AF20" s="157"/>
      <c r="AG20" s="157"/>
      <c r="AH20" s="157"/>
      <c r="AI20" s="157"/>
      <c r="AJ20" s="157"/>
      <c r="AK20" s="157"/>
      <c r="AL20" s="158"/>
      <c r="AM20" s="77"/>
      <c r="AN20" s="78"/>
      <c r="AO20" s="283"/>
      <c r="AP20" s="299" t="str">
        <f t="shared" si="0"/>
        <v/>
      </c>
      <c r="AQ20" s="47" t="str">
        <f t="shared" si="1"/>
        <v/>
      </c>
      <c r="AR20" s="293" t="str">
        <f>IF(ISNA(VLOOKUP(AQ20,'Daten Klasse'!$C$6:$D$11,2,1)),"",VLOOKUP(AQ20,'Daten Klasse'!$C$6:$D$11,2,1))</f>
        <v/>
      </c>
      <c r="AS20" s="297"/>
      <c r="AU20" s="304" t="s">
        <v>67</v>
      </c>
      <c r="AV20" s="304"/>
      <c r="AW20" s="304"/>
    </row>
    <row r="21" spans="1:49" ht="13.5" customHeight="1" x14ac:dyDescent="0.25">
      <c r="A21" s="48">
        <v>12</v>
      </c>
      <c r="B21" s="254"/>
      <c r="C21" s="73"/>
      <c r="D21" s="74"/>
      <c r="E21" s="144"/>
      <c r="F21" s="145"/>
      <c r="G21" s="145"/>
      <c r="H21" s="145"/>
      <c r="I21" s="145"/>
      <c r="J21" s="145"/>
      <c r="K21" s="145"/>
      <c r="L21" s="145"/>
      <c r="M21" s="145"/>
      <c r="N21" s="145"/>
      <c r="O21" s="145"/>
      <c r="P21" s="145"/>
      <c r="Q21" s="145"/>
      <c r="R21" s="145"/>
      <c r="S21" s="145"/>
      <c r="T21" s="145"/>
      <c r="U21" s="146"/>
      <c r="V21" s="79"/>
      <c r="W21" s="80"/>
      <c r="X21" s="276"/>
      <c r="Y21" s="288"/>
      <c r="Z21" s="267"/>
      <c r="AA21" s="153"/>
      <c r="AB21" s="153"/>
      <c r="AC21" s="153"/>
      <c r="AD21" s="153"/>
      <c r="AE21" s="153"/>
      <c r="AF21" s="153"/>
      <c r="AG21" s="153"/>
      <c r="AH21" s="153"/>
      <c r="AI21" s="153"/>
      <c r="AJ21" s="153"/>
      <c r="AK21" s="153"/>
      <c r="AL21" s="154"/>
      <c r="AM21" s="79"/>
      <c r="AN21" s="74"/>
      <c r="AO21" s="281"/>
      <c r="AP21" s="299" t="str">
        <f t="shared" si="0"/>
        <v/>
      </c>
      <c r="AQ21" s="47" t="str">
        <f t="shared" si="1"/>
        <v/>
      </c>
      <c r="AR21" s="291" t="str">
        <f>IF(ISNA(VLOOKUP(AQ21,'Daten Klasse'!$C$6:$D$11,2,1)),"",VLOOKUP(AQ21,'Daten Klasse'!$C$6:$D$11,2,1))</f>
        <v/>
      </c>
      <c r="AS21" s="295"/>
      <c r="AU21" s="304"/>
      <c r="AV21" s="304"/>
      <c r="AW21" s="304"/>
    </row>
    <row r="22" spans="1:49" ht="13.5" customHeight="1" x14ac:dyDescent="0.25">
      <c r="A22" s="48">
        <v>13</v>
      </c>
      <c r="B22" s="254"/>
      <c r="C22" s="73"/>
      <c r="D22" s="74"/>
      <c r="E22" s="144"/>
      <c r="F22" s="145"/>
      <c r="G22" s="145"/>
      <c r="H22" s="145"/>
      <c r="I22" s="145"/>
      <c r="J22" s="145"/>
      <c r="K22" s="145"/>
      <c r="L22" s="145"/>
      <c r="M22" s="145"/>
      <c r="N22" s="145"/>
      <c r="O22" s="145"/>
      <c r="P22" s="145"/>
      <c r="Q22" s="145"/>
      <c r="R22" s="145"/>
      <c r="S22" s="145"/>
      <c r="T22" s="145"/>
      <c r="U22" s="146"/>
      <c r="V22" s="79"/>
      <c r="W22" s="80"/>
      <c r="X22" s="276"/>
      <c r="Y22" s="288"/>
      <c r="Z22" s="267"/>
      <c r="AA22" s="153"/>
      <c r="AB22" s="153"/>
      <c r="AC22" s="153"/>
      <c r="AD22" s="153"/>
      <c r="AE22" s="153"/>
      <c r="AF22" s="153"/>
      <c r="AG22" s="153"/>
      <c r="AH22" s="153"/>
      <c r="AI22" s="153"/>
      <c r="AJ22" s="153"/>
      <c r="AK22" s="153"/>
      <c r="AL22" s="154"/>
      <c r="AM22" s="79"/>
      <c r="AN22" s="74"/>
      <c r="AO22" s="281"/>
      <c r="AP22" s="299" t="str">
        <f t="shared" si="0"/>
        <v/>
      </c>
      <c r="AQ22" s="47" t="str">
        <f t="shared" si="1"/>
        <v/>
      </c>
      <c r="AR22" s="291" t="str">
        <f>IF(ISNA(VLOOKUP(AQ22,'Daten Klasse'!$C$6:$D$11,2,1)),"",VLOOKUP(AQ22,'Daten Klasse'!$C$6:$D$11,2,1))</f>
        <v/>
      </c>
      <c r="AS22" s="295"/>
      <c r="AU22" s="304"/>
      <c r="AV22" s="304"/>
      <c r="AW22" s="304"/>
    </row>
    <row r="23" spans="1:49" ht="13.5" customHeight="1" x14ac:dyDescent="0.25">
      <c r="A23" s="48">
        <v>14</v>
      </c>
      <c r="B23" s="254"/>
      <c r="C23" s="73"/>
      <c r="D23" s="74"/>
      <c r="E23" s="144"/>
      <c r="F23" s="145"/>
      <c r="G23" s="145"/>
      <c r="H23" s="145"/>
      <c r="I23" s="145"/>
      <c r="J23" s="145"/>
      <c r="K23" s="145"/>
      <c r="L23" s="145"/>
      <c r="M23" s="145"/>
      <c r="N23" s="145"/>
      <c r="O23" s="145"/>
      <c r="P23" s="145"/>
      <c r="Q23" s="145"/>
      <c r="R23" s="145"/>
      <c r="S23" s="145"/>
      <c r="T23" s="145"/>
      <c r="U23" s="146"/>
      <c r="V23" s="79"/>
      <c r="W23" s="80"/>
      <c r="X23" s="276"/>
      <c r="Y23" s="288"/>
      <c r="Z23" s="267"/>
      <c r="AA23" s="153"/>
      <c r="AB23" s="153"/>
      <c r="AC23" s="153"/>
      <c r="AD23" s="153"/>
      <c r="AE23" s="153"/>
      <c r="AF23" s="153"/>
      <c r="AG23" s="153"/>
      <c r="AH23" s="153"/>
      <c r="AI23" s="153"/>
      <c r="AJ23" s="153"/>
      <c r="AK23" s="153"/>
      <c r="AL23" s="154"/>
      <c r="AM23" s="79"/>
      <c r="AN23" s="74"/>
      <c r="AO23" s="281"/>
      <c r="AP23" s="299" t="str">
        <f t="shared" si="0"/>
        <v/>
      </c>
      <c r="AQ23" s="47" t="str">
        <f t="shared" si="1"/>
        <v/>
      </c>
      <c r="AR23" s="291" t="str">
        <f>IF(ISNA(VLOOKUP(AQ23,'Daten Klasse'!$C$6:$D$11,2,1)),"",VLOOKUP(AQ23,'Daten Klasse'!$C$6:$D$11,2,1))</f>
        <v/>
      </c>
      <c r="AS23" s="295"/>
      <c r="AU23" s="304"/>
      <c r="AV23" s="304"/>
      <c r="AW23" s="304"/>
    </row>
    <row r="24" spans="1:49" ht="13.5" customHeight="1" x14ac:dyDescent="0.25">
      <c r="A24" s="49">
        <v>15</v>
      </c>
      <c r="B24" s="255"/>
      <c r="C24" s="75"/>
      <c r="D24" s="76"/>
      <c r="E24" s="147"/>
      <c r="F24" s="148"/>
      <c r="G24" s="148"/>
      <c r="H24" s="148"/>
      <c r="I24" s="148"/>
      <c r="J24" s="148"/>
      <c r="K24" s="148"/>
      <c r="L24" s="148"/>
      <c r="M24" s="148"/>
      <c r="N24" s="148"/>
      <c r="O24" s="148"/>
      <c r="P24" s="148"/>
      <c r="Q24" s="148"/>
      <c r="R24" s="148"/>
      <c r="S24" s="148"/>
      <c r="T24" s="148"/>
      <c r="U24" s="149"/>
      <c r="V24" s="81"/>
      <c r="W24" s="82"/>
      <c r="X24" s="277"/>
      <c r="Y24" s="288"/>
      <c r="Z24" s="268"/>
      <c r="AA24" s="155"/>
      <c r="AB24" s="155"/>
      <c r="AC24" s="155"/>
      <c r="AD24" s="155"/>
      <c r="AE24" s="155"/>
      <c r="AF24" s="155"/>
      <c r="AG24" s="155"/>
      <c r="AH24" s="155"/>
      <c r="AI24" s="155"/>
      <c r="AJ24" s="155"/>
      <c r="AK24" s="155"/>
      <c r="AL24" s="156"/>
      <c r="AM24" s="81"/>
      <c r="AN24" s="76"/>
      <c r="AO24" s="282"/>
      <c r="AP24" s="299" t="str">
        <f t="shared" si="0"/>
        <v/>
      </c>
      <c r="AQ24" s="47" t="str">
        <f t="shared" si="1"/>
        <v/>
      </c>
      <c r="AR24" s="292" t="str">
        <f>IF(ISNA(VLOOKUP(AQ24,'Daten Klasse'!$C$6:$D$11,2,1)),"",VLOOKUP(AQ24,'Daten Klasse'!$C$6:$D$11,2,1))</f>
        <v/>
      </c>
      <c r="AS24" s="296"/>
      <c r="AU24" s="304"/>
      <c r="AV24" s="304"/>
      <c r="AW24" s="304"/>
    </row>
    <row r="25" spans="1:49" ht="13.5" customHeight="1" x14ac:dyDescent="0.25">
      <c r="A25" s="46">
        <v>16</v>
      </c>
      <c r="B25" s="256"/>
      <c r="C25" s="77"/>
      <c r="D25" s="84"/>
      <c r="E25" s="150"/>
      <c r="F25" s="151"/>
      <c r="G25" s="151"/>
      <c r="H25" s="151"/>
      <c r="I25" s="151"/>
      <c r="J25" s="151"/>
      <c r="K25" s="151"/>
      <c r="L25" s="151"/>
      <c r="M25" s="151"/>
      <c r="N25" s="151"/>
      <c r="O25" s="151"/>
      <c r="P25" s="151"/>
      <c r="Q25" s="151"/>
      <c r="R25" s="151"/>
      <c r="S25" s="151"/>
      <c r="T25" s="151"/>
      <c r="U25" s="152"/>
      <c r="V25" s="83"/>
      <c r="W25" s="84"/>
      <c r="X25" s="278"/>
      <c r="Y25" s="288"/>
      <c r="Z25" s="270"/>
      <c r="AA25" s="151"/>
      <c r="AB25" s="151"/>
      <c r="AC25" s="151"/>
      <c r="AD25" s="151"/>
      <c r="AE25" s="151"/>
      <c r="AF25" s="151"/>
      <c r="AG25" s="151"/>
      <c r="AH25" s="151"/>
      <c r="AI25" s="151"/>
      <c r="AJ25" s="151"/>
      <c r="AK25" s="151"/>
      <c r="AL25" s="152"/>
      <c r="AM25" s="77"/>
      <c r="AN25" s="78"/>
      <c r="AO25" s="278"/>
      <c r="AP25" s="299" t="str">
        <f t="shared" si="0"/>
        <v/>
      </c>
      <c r="AQ25" s="47" t="str">
        <f t="shared" si="1"/>
        <v/>
      </c>
      <c r="AR25" s="293" t="str">
        <f>IF(ISNA(VLOOKUP(AQ25,'Daten Klasse'!$C$6:$D$11,2,1)),"",VLOOKUP(AQ25,'Daten Klasse'!$C$6:$D$11,2,1))</f>
        <v/>
      </c>
      <c r="AS25" s="297"/>
    </row>
    <row r="26" spans="1:49" ht="13.5" customHeight="1" x14ac:dyDescent="0.25">
      <c r="A26" s="48">
        <v>17</v>
      </c>
      <c r="B26" s="254"/>
      <c r="C26" s="79"/>
      <c r="D26" s="80"/>
      <c r="E26" s="144"/>
      <c r="F26" s="145"/>
      <c r="G26" s="145"/>
      <c r="H26" s="145"/>
      <c r="I26" s="145"/>
      <c r="J26" s="145"/>
      <c r="K26" s="145"/>
      <c r="L26" s="145"/>
      <c r="M26" s="145"/>
      <c r="N26" s="145"/>
      <c r="O26" s="145"/>
      <c r="P26" s="145"/>
      <c r="Q26" s="145"/>
      <c r="R26" s="145"/>
      <c r="S26" s="145"/>
      <c r="T26" s="145"/>
      <c r="U26" s="146"/>
      <c r="V26" s="79"/>
      <c r="W26" s="74"/>
      <c r="X26" s="276"/>
      <c r="Y26" s="288"/>
      <c r="Z26" s="271"/>
      <c r="AA26" s="145"/>
      <c r="AB26" s="145"/>
      <c r="AC26" s="145"/>
      <c r="AD26" s="145"/>
      <c r="AE26" s="145"/>
      <c r="AF26" s="145"/>
      <c r="AG26" s="145"/>
      <c r="AH26" s="145"/>
      <c r="AI26" s="145"/>
      <c r="AJ26" s="145"/>
      <c r="AK26" s="145"/>
      <c r="AL26" s="146"/>
      <c r="AM26" s="73"/>
      <c r="AN26" s="74"/>
      <c r="AO26" s="276"/>
      <c r="AP26" s="299" t="str">
        <f t="shared" si="0"/>
        <v/>
      </c>
      <c r="AQ26" s="47" t="str">
        <f t="shared" si="1"/>
        <v/>
      </c>
      <c r="AR26" s="291" t="str">
        <f>IF(ISNA(VLOOKUP(AQ26,'Daten Klasse'!$C$6:$D$11,2,1)),"",VLOOKUP(AQ26,'Daten Klasse'!$C$6:$D$11,2,1))</f>
        <v/>
      </c>
      <c r="AS26" s="295"/>
    </row>
    <row r="27" spans="1:49" ht="13.5" customHeight="1" x14ac:dyDescent="0.25">
      <c r="A27" s="48">
        <v>18</v>
      </c>
      <c r="B27" s="254"/>
      <c r="C27" s="79"/>
      <c r="D27" s="80"/>
      <c r="E27" s="144"/>
      <c r="F27" s="145"/>
      <c r="G27" s="145"/>
      <c r="H27" s="145"/>
      <c r="I27" s="145"/>
      <c r="J27" s="145"/>
      <c r="K27" s="145"/>
      <c r="L27" s="145"/>
      <c r="M27" s="145"/>
      <c r="N27" s="145"/>
      <c r="O27" s="145"/>
      <c r="P27" s="145"/>
      <c r="Q27" s="145"/>
      <c r="R27" s="145"/>
      <c r="S27" s="145"/>
      <c r="T27" s="145"/>
      <c r="U27" s="146"/>
      <c r="V27" s="79"/>
      <c r="W27" s="74"/>
      <c r="X27" s="276"/>
      <c r="Y27" s="288"/>
      <c r="Z27" s="271"/>
      <c r="AA27" s="145"/>
      <c r="AB27" s="145"/>
      <c r="AC27" s="145"/>
      <c r="AD27" s="145"/>
      <c r="AE27" s="145"/>
      <c r="AF27" s="145"/>
      <c r="AG27" s="145"/>
      <c r="AH27" s="145"/>
      <c r="AI27" s="145"/>
      <c r="AJ27" s="145"/>
      <c r="AK27" s="145"/>
      <c r="AL27" s="146"/>
      <c r="AM27" s="73"/>
      <c r="AN27" s="74"/>
      <c r="AO27" s="276"/>
      <c r="AP27" s="299" t="str">
        <f t="shared" si="0"/>
        <v/>
      </c>
      <c r="AQ27" s="47" t="str">
        <f t="shared" si="1"/>
        <v/>
      </c>
      <c r="AR27" s="291" t="str">
        <f>IF(ISNA(VLOOKUP(AQ27,'Daten Klasse'!$C$6:$D$11,2,1)),"",VLOOKUP(AQ27,'Daten Klasse'!$C$6:$D$11,2,1))</f>
        <v/>
      </c>
      <c r="AS27" s="295"/>
    </row>
    <row r="28" spans="1:49" ht="13.5" customHeight="1" x14ac:dyDescent="0.25">
      <c r="A28" s="48">
        <v>19</v>
      </c>
      <c r="B28" s="254"/>
      <c r="C28" s="79"/>
      <c r="D28" s="80"/>
      <c r="E28" s="144"/>
      <c r="F28" s="145"/>
      <c r="G28" s="145"/>
      <c r="H28" s="145"/>
      <c r="I28" s="145"/>
      <c r="J28" s="145"/>
      <c r="K28" s="145"/>
      <c r="L28" s="145"/>
      <c r="M28" s="145"/>
      <c r="N28" s="145"/>
      <c r="O28" s="145"/>
      <c r="P28" s="145"/>
      <c r="Q28" s="145"/>
      <c r="R28" s="145"/>
      <c r="S28" s="145"/>
      <c r="T28" s="145"/>
      <c r="U28" s="146"/>
      <c r="V28" s="79"/>
      <c r="W28" s="74"/>
      <c r="X28" s="276"/>
      <c r="Y28" s="288"/>
      <c r="Z28" s="271"/>
      <c r="AA28" s="145"/>
      <c r="AB28" s="145"/>
      <c r="AC28" s="145"/>
      <c r="AD28" s="145"/>
      <c r="AE28" s="145"/>
      <c r="AF28" s="145"/>
      <c r="AG28" s="145"/>
      <c r="AH28" s="145"/>
      <c r="AI28" s="145"/>
      <c r="AJ28" s="145"/>
      <c r="AK28" s="145"/>
      <c r="AL28" s="146"/>
      <c r="AM28" s="73"/>
      <c r="AN28" s="74"/>
      <c r="AO28" s="276"/>
      <c r="AP28" s="299" t="str">
        <f t="shared" si="0"/>
        <v/>
      </c>
      <c r="AQ28" s="47" t="str">
        <f t="shared" si="1"/>
        <v/>
      </c>
      <c r="AR28" s="291" t="str">
        <f>IF(ISNA(VLOOKUP(AQ28,'Daten Klasse'!$C$6:$D$11,2,1)),"",VLOOKUP(AQ28,'Daten Klasse'!$C$6:$D$11,2,1))</f>
        <v/>
      </c>
      <c r="AS28" s="295"/>
    </row>
    <row r="29" spans="1:49" ht="13.5" customHeight="1" x14ac:dyDescent="0.25">
      <c r="A29" s="49">
        <v>20</v>
      </c>
      <c r="B29" s="255"/>
      <c r="C29" s="81"/>
      <c r="D29" s="82"/>
      <c r="E29" s="147"/>
      <c r="F29" s="148"/>
      <c r="G29" s="148"/>
      <c r="H29" s="148"/>
      <c r="I29" s="148"/>
      <c r="J29" s="148"/>
      <c r="K29" s="148"/>
      <c r="L29" s="148"/>
      <c r="M29" s="148"/>
      <c r="N29" s="148"/>
      <c r="O29" s="148"/>
      <c r="P29" s="148"/>
      <c r="Q29" s="148"/>
      <c r="R29" s="148"/>
      <c r="S29" s="148"/>
      <c r="T29" s="148"/>
      <c r="U29" s="149"/>
      <c r="V29" s="81"/>
      <c r="W29" s="76"/>
      <c r="X29" s="277"/>
      <c r="Y29" s="288"/>
      <c r="Z29" s="272"/>
      <c r="AA29" s="148"/>
      <c r="AB29" s="148"/>
      <c r="AC29" s="148"/>
      <c r="AD29" s="148"/>
      <c r="AE29" s="148"/>
      <c r="AF29" s="148"/>
      <c r="AG29" s="148"/>
      <c r="AH29" s="148"/>
      <c r="AI29" s="148"/>
      <c r="AJ29" s="148"/>
      <c r="AK29" s="148"/>
      <c r="AL29" s="149"/>
      <c r="AM29" s="75"/>
      <c r="AN29" s="76"/>
      <c r="AO29" s="277"/>
      <c r="AP29" s="299" t="str">
        <f t="shared" si="0"/>
        <v/>
      </c>
      <c r="AQ29" s="47" t="str">
        <f t="shared" si="1"/>
        <v/>
      </c>
      <c r="AR29" s="292" t="str">
        <f>IF(ISNA(VLOOKUP(AQ29,'Daten Klasse'!$C$6:$D$11,2,1)),"",VLOOKUP(AQ29,'Daten Klasse'!$C$6:$D$11,2,1))</f>
        <v/>
      </c>
      <c r="AS29" s="296"/>
    </row>
    <row r="30" spans="1:49" ht="13.5" customHeight="1" x14ac:dyDescent="0.25">
      <c r="A30" s="46">
        <v>21</v>
      </c>
      <c r="B30" s="256"/>
      <c r="C30" s="83"/>
      <c r="D30" s="84"/>
      <c r="E30" s="150"/>
      <c r="F30" s="151"/>
      <c r="G30" s="151"/>
      <c r="H30" s="151"/>
      <c r="I30" s="151"/>
      <c r="J30" s="151"/>
      <c r="K30" s="151"/>
      <c r="L30" s="151"/>
      <c r="M30" s="151"/>
      <c r="N30" s="151"/>
      <c r="O30" s="151"/>
      <c r="P30" s="151"/>
      <c r="Q30" s="151"/>
      <c r="R30" s="151"/>
      <c r="S30" s="151"/>
      <c r="T30" s="151"/>
      <c r="U30" s="152"/>
      <c r="V30" s="83"/>
      <c r="W30" s="78"/>
      <c r="X30" s="278"/>
      <c r="Y30" s="288"/>
      <c r="Z30" s="270"/>
      <c r="AA30" s="151"/>
      <c r="AB30" s="151"/>
      <c r="AC30" s="151"/>
      <c r="AD30" s="151"/>
      <c r="AE30" s="151"/>
      <c r="AF30" s="151"/>
      <c r="AG30" s="151"/>
      <c r="AH30" s="151"/>
      <c r="AI30" s="151"/>
      <c r="AJ30" s="151"/>
      <c r="AK30" s="151"/>
      <c r="AL30" s="152"/>
      <c r="AM30" s="77"/>
      <c r="AN30" s="78"/>
      <c r="AO30" s="278"/>
      <c r="AP30" s="299" t="str">
        <f t="shared" si="0"/>
        <v/>
      </c>
      <c r="AQ30" s="47" t="str">
        <f t="shared" si="1"/>
        <v/>
      </c>
      <c r="AR30" s="293" t="str">
        <f>IF(ISNA(VLOOKUP(AQ30,'Daten Klasse'!$C$6:$D$11,2,1)),"",VLOOKUP(AQ30,'Daten Klasse'!$C$6:$D$11,2,1))</f>
        <v/>
      </c>
      <c r="AS30" s="297"/>
    </row>
    <row r="31" spans="1:49" ht="13.5" customHeight="1" x14ac:dyDescent="0.25">
      <c r="A31" s="48">
        <v>22</v>
      </c>
      <c r="B31" s="254"/>
      <c r="C31" s="79"/>
      <c r="D31" s="80"/>
      <c r="E31" s="144"/>
      <c r="F31" s="145"/>
      <c r="G31" s="145"/>
      <c r="H31" s="145"/>
      <c r="I31" s="145"/>
      <c r="J31" s="145"/>
      <c r="K31" s="145"/>
      <c r="L31" s="145"/>
      <c r="M31" s="145"/>
      <c r="N31" s="145"/>
      <c r="O31" s="145"/>
      <c r="P31" s="145"/>
      <c r="Q31" s="145"/>
      <c r="R31" s="145"/>
      <c r="S31" s="145"/>
      <c r="T31" s="145"/>
      <c r="U31" s="146"/>
      <c r="V31" s="79"/>
      <c r="W31" s="74"/>
      <c r="X31" s="276"/>
      <c r="Y31" s="288"/>
      <c r="Z31" s="271"/>
      <c r="AA31" s="145"/>
      <c r="AB31" s="145"/>
      <c r="AC31" s="145"/>
      <c r="AD31" s="145"/>
      <c r="AE31" s="145"/>
      <c r="AF31" s="145"/>
      <c r="AG31" s="145"/>
      <c r="AH31" s="145"/>
      <c r="AI31" s="145"/>
      <c r="AJ31" s="145"/>
      <c r="AK31" s="145"/>
      <c r="AL31" s="146"/>
      <c r="AM31" s="73"/>
      <c r="AN31" s="74"/>
      <c r="AO31" s="276"/>
      <c r="AP31" s="299" t="str">
        <f t="shared" si="0"/>
        <v/>
      </c>
      <c r="AQ31" s="47" t="str">
        <f t="shared" si="1"/>
        <v/>
      </c>
      <c r="AR31" s="291" t="str">
        <f>IF(ISNA(VLOOKUP(AQ31,'Daten Klasse'!$C$6:$D$11,2,1)),"",VLOOKUP(AQ31,'Daten Klasse'!$C$6:$D$11,2,1))</f>
        <v/>
      </c>
      <c r="AS31" s="295"/>
    </row>
    <row r="32" spans="1:49" ht="13.5" customHeight="1" x14ac:dyDescent="0.25">
      <c r="A32" s="48">
        <v>23</v>
      </c>
      <c r="B32" s="254"/>
      <c r="C32" s="79"/>
      <c r="D32" s="80"/>
      <c r="E32" s="144"/>
      <c r="F32" s="145"/>
      <c r="G32" s="145"/>
      <c r="H32" s="145"/>
      <c r="I32" s="145"/>
      <c r="J32" s="145"/>
      <c r="K32" s="145"/>
      <c r="L32" s="145"/>
      <c r="M32" s="145"/>
      <c r="N32" s="145"/>
      <c r="O32" s="145"/>
      <c r="P32" s="145"/>
      <c r="Q32" s="145"/>
      <c r="R32" s="145"/>
      <c r="S32" s="145"/>
      <c r="T32" s="145"/>
      <c r="U32" s="146"/>
      <c r="V32" s="79"/>
      <c r="W32" s="74"/>
      <c r="X32" s="276"/>
      <c r="Y32" s="288"/>
      <c r="Z32" s="271"/>
      <c r="AA32" s="145"/>
      <c r="AB32" s="145"/>
      <c r="AC32" s="145"/>
      <c r="AD32" s="145"/>
      <c r="AE32" s="145"/>
      <c r="AF32" s="145"/>
      <c r="AG32" s="145"/>
      <c r="AH32" s="145"/>
      <c r="AI32" s="145"/>
      <c r="AJ32" s="145"/>
      <c r="AK32" s="145"/>
      <c r="AL32" s="146"/>
      <c r="AM32" s="79"/>
      <c r="AN32" s="80"/>
      <c r="AO32" s="276"/>
      <c r="AP32" s="299" t="str">
        <f t="shared" si="0"/>
        <v/>
      </c>
      <c r="AQ32" s="47" t="str">
        <f t="shared" si="1"/>
        <v/>
      </c>
      <c r="AR32" s="291" t="str">
        <f>IF(ISNA(VLOOKUP(AQ32,'Daten Klasse'!$C$6:$D$11,2,1)),"",VLOOKUP(AQ32,'Daten Klasse'!$C$6:$D$11,2,1))</f>
        <v/>
      </c>
      <c r="AS32" s="295"/>
    </row>
    <row r="33" spans="1:45" ht="13.5" customHeight="1" x14ac:dyDescent="0.25">
      <c r="A33" s="48">
        <v>24</v>
      </c>
      <c r="B33" s="254"/>
      <c r="C33" s="79"/>
      <c r="D33" s="80"/>
      <c r="E33" s="144"/>
      <c r="F33" s="145"/>
      <c r="G33" s="145"/>
      <c r="H33" s="145"/>
      <c r="I33" s="145"/>
      <c r="J33" s="145"/>
      <c r="K33" s="145"/>
      <c r="L33" s="145"/>
      <c r="M33" s="145"/>
      <c r="N33" s="145"/>
      <c r="O33" s="145"/>
      <c r="P33" s="145"/>
      <c r="Q33" s="145"/>
      <c r="R33" s="145"/>
      <c r="S33" s="145"/>
      <c r="T33" s="145"/>
      <c r="U33" s="146"/>
      <c r="V33" s="79"/>
      <c r="W33" s="74"/>
      <c r="X33" s="276"/>
      <c r="Y33" s="288"/>
      <c r="Z33" s="271"/>
      <c r="AA33" s="145"/>
      <c r="AB33" s="145"/>
      <c r="AC33" s="145"/>
      <c r="AD33" s="145"/>
      <c r="AE33" s="145"/>
      <c r="AF33" s="145"/>
      <c r="AG33" s="145"/>
      <c r="AH33" s="145"/>
      <c r="AI33" s="145"/>
      <c r="AJ33" s="145"/>
      <c r="AK33" s="145"/>
      <c r="AL33" s="146"/>
      <c r="AM33" s="79"/>
      <c r="AN33" s="80"/>
      <c r="AO33" s="276"/>
      <c r="AP33" s="299" t="str">
        <f t="shared" si="0"/>
        <v/>
      </c>
      <c r="AQ33" s="47" t="str">
        <f t="shared" si="1"/>
        <v/>
      </c>
      <c r="AR33" s="291" t="str">
        <f>IF(ISNA(VLOOKUP(AQ33,'Daten Klasse'!$C$6:$D$11,2,1)),"",VLOOKUP(AQ33,'Daten Klasse'!$C$6:$D$11,2,1))</f>
        <v/>
      </c>
      <c r="AS33" s="295"/>
    </row>
    <row r="34" spans="1:45" ht="13.5" customHeight="1" x14ac:dyDescent="0.25">
      <c r="A34" s="49">
        <v>25</v>
      </c>
      <c r="B34" s="255"/>
      <c r="C34" s="81"/>
      <c r="D34" s="82"/>
      <c r="E34" s="147"/>
      <c r="F34" s="148"/>
      <c r="G34" s="148"/>
      <c r="H34" s="148"/>
      <c r="I34" s="148"/>
      <c r="J34" s="148"/>
      <c r="K34" s="148"/>
      <c r="L34" s="148"/>
      <c r="M34" s="148"/>
      <c r="N34" s="148"/>
      <c r="O34" s="148"/>
      <c r="P34" s="148"/>
      <c r="Q34" s="148"/>
      <c r="R34" s="148"/>
      <c r="S34" s="148"/>
      <c r="T34" s="148"/>
      <c r="U34" s="149"/>
      <c r="V34" s="81"/>
      <c r="W34" s="76"/>
      <c r="X34" s="277"/>
      <c r="Y34" s="288"/>
      <c r="Z34" s="272"/>
      <c r="AA34" s="148"/>
      <c r="AB34" s="148"/>
      <c r="AC34" s="148"/>
      <c r="AD34" s="148"/>
      <c r="AE34" s="148"/>
      <c r="AF34" s="148"/>
      <c r="AG34" s="148"/>
      <c r="AH34" s="148"/>
      <c r="AI34" s="148"/>
      <c r="AJ34" s="148"/>
      <c r="AK34" s="148"/>
      <c r="AL34" s="149"/>
      <c r="AM34" s="81"/>
      <c r="AN34" s="82"/>
      <c r="AO34" s="277"/>
      <c r="AP34" s="299" t="str">
        <f t="shared" si="0"/>
        <v/>
      </c>
      <c r="AQ34" s="47" t="str">
        <f t="shared" si="1"/>
        <v/>
      </c>
      <c r="AR34" s="292" t="str">
        <f>IF(ISNA(VLOOKUP(AQ34,'Daten Klasse'!$C$6:$D$11,2,1)),"",VLOOKUP(AQ34,'Daten Klasse'!$C$6:$D$11,2,1))</f>
        <v/>
      </c>
      <c r="AS34" s="296"/>
    </row>
    <row r="35" spans="1:45" ht="13.5" customHeight="1" x14ac:dyDescent="0.25">
      <c r="A35" s="46">
        <v>26</v>
      </c>
      <c r="B35" s="256"/>
      <c r="C35" s="77"/>
      <c r="D35" s="84"/>
      <c r="E35" s="150"/>
      <c r="F35" s="151"/>
      <c r="G35" s="151"/>
      <c r="H35" s="151"/>
      <c r="I35" s="151"/>
      <c r="J35" s="151"/>
      <c r="K35" s="151"/>
      <c r="L35" s="151"/>
      <c r="M35" s="151"/>
      <c r="N35" s="151"/>
      <c r="O35" s="151"/>
      <c r="P35" s="151"/>
      <c r="Q35" s="151"/>
      <c r="R35" s="151"/>
      <c r="S35" s="151"/>
      <c r="T35" s="151"/>
      <c r="U35" s="152"/>
      <c r="V35" s="77"/>
      <c r="W35" s="78"/>
      <c r="X35" s="278"/>
      <c r="Y35" s="288"/>
      <c r="Z35" s="270"/>
      <c r="AA35" s="151"/>
      <c r="AB35" s="151"/>
      <c r="AC35" s="151"/>
      <c r="AD35" s="151"/>
      <c r="AE35" s="151"/>
      <c r="AF35" s="151"/>
      <c r="AG35" s="151"/>
      <c r="AH35" s="151"/>
      <c r="AI35" s="151"/>
      <c r="AJ35" s="151"/>
      <c r="AK35" s="151"/>
      <c r="AL35" s="152"/>
      <c r="AM35" s="83"/>
      <c r="AN35" s="84"/>
      <c r="AO35" s="278"/>
      <c r="AP35" s="299" t="str">
        <f t="shared" si="0"/>
        <v/>
      </c>
      <c r="AQ35" s="47" t="str">
        <f t="shared" si="1"/>
        <v/>
      </c>
      <c r="AR35" s="293" t="str">
        <f>IF(ISNA(VLOOKUP(AQ35,'Daten Klasse'!$C$6:$D$11,2,1)),"",VLOOKUP(AQ35,'Daten Klasse'!$C$6:$D$11,2,1))</f>
        <v/>
      </c>
      <c r="AS35" s="297"/>
    </row>
    <row r="36" spans="1:45" ht="13.5" customHeight="1" x14ac:dyDescent="0.25">
      <c r="A36" s="48">
        <v>27</v>
      </c>
      <c r="B36" s="254"/>
      <c r="C36" s="73"/>
      <c r="D36" s="80"/>
      <c r="E36" s="144"/>
      <c r="F36" s="145"/>
      <c r="G36" s="145"/>
      <c r="H36" s="145"/>
      <c r="I36" s="145"/>
      <c r="J36" s="145"/>
      <c r="K36" s="145"/>
      <c r="L36" s="145"/>
      <c r="M36" s="145"/>
      <c r="N36" s="145"/>
      <c r="O36" s="145"/>
      <c r="P36" s="145"/>
      <c r="Q36" s="145"/>
      <c r="R36" s="145"/>
      <c r="S36" s="145"/>
      <c r="T36" s="145"/>
      <c r="U36" s="146"/>
      <c r="V36" s="73"/>
      <c r="W36" s="74"/>
      <c r="X36" s="276"/>
      <c r="Y36" s="288"/>
      <c r="Z36" s="271"/>
      <c r="AA36" s="145"/>
      <c r="AB36" s="145"/>
      <c r="AC36" s="145"/>
      <c r="AD36" s="145"/>
      <c r="AE36" s="145"/>
      <c r="AF36" s="145"/>
      <c r="AG36" s="145"/>
      <c r="AH36" s="145"/>
      <c r="AI36" s="145"/>
      <c r="AJ36" s="145"/>
      <c r="AK36" s="145"/>
      <c r="AL36" s="146"/>
      <c r="AM36" s="79"/>
      <c r="AN36" s="80"/>
      <c r="AO36" s="276"/>
      <c r="AP36" s="299" t="str">
        <f t="shared" si="0"/>
        <v/>
      </c>
      <c r="AQ36" s="47" t="str">
        <f t="shared" si="1"/>
        <v/>
      </c>
      <c r="AR36" s="291" t="str">
        <f>IF(ISNA(VLOOKUP(AQ36,'Daten Klasse'!$C$6:$D$11,2,1)),"",VLOOKUP(AQ36,'Daten Klasse'!$C$6:$D$11,2,1))</f>
        <v/>
      </c>
      <c r="AS36" s="295"/>
    </row>
    <row r="37" spans="1:45" ht="13.5" customHeight="1" x14ac:dyDescent="0.25">
      <c r="A37" s="48">
        <v>28</v>
      </c>
      <c r="B37" s="254"/>
      <c r="C37" s="79"/>
      <c r="D37" s="80"/>
      <c r="E37" s="144"/>
      <c r="F37" s="145"/>
      <c r="G37" s="145"/>
      <c r="H37" s="145"/>
      <c r="I37" s="145"/>
      <c r="J37" s="145"/>
      <c r="K37" s="145"/>
      <c r="L37" s="145"/>
      <c r="M37" s="145"/>
      <c r="N37" s="145"/>
      <c r="O37" s="145"/>
      <c r="P37" s="145"/>
      <c r="Q37" s="145"/>
      <c r="R37" s="145"/>
      <c r="S37" s="145"/>
      <c r="T37" s="145"/>
      <c r="U37" s="146"/>
      <c r="V37" s="79"/>
      <c r="W37" s="74"/>
      <c r="X37" s="276"/>
      <c r="Y37" s="288"/>
      <c r="Z37" s="271"/>
      <c r="AA37" s="145"/>
      <c r="AB37" s="145"/>
      <c r="AC37" s="145"/>
      <c r="AD37" s="145"/>
      <c r="AE37" s="145"/>
      <c r="AF37" s="145"/>
      <c r="AG37" s="145"/>
      <c r="AH37" s="145"/>
      <c r="AI37" s="145"/>
      <c r="AJ37" s="145"/>
      <c r="AK37" s="145"/>
      <c r="AL37" s="146"/>
      <c r="AM37" s="79"/>
      <c r="AN37" s="80"/>
      <c r="AO37" s="276"/>
      <c r="AP37" s="299" t="str">
        <f t="shared" si="0"/>
        <v/>
      </c>
      <c r="AQ37" s="47" t="str">
        <f t="shared" si="1"/>
        <v/>
      </c>
      <c r="AR37" s="291" t="str">
        <f>IF(ISNA(VLOOKUP(AQ37,'Daten Klasse'!$C$6:$D$11,2,1)),"",VLOOKUP(AQ37,'Daten Klasse'!$C$6:$D$11,2,1))</f>
        <v/>
      </c>
      <c r="AS37" s="295"/>
    </row>
    <row r="38" spans="1:45" ht="13.5" customHeight="1" x14ac:dyDescent="0.25">
      <c r="A38" s="48">
        <v>29</v>
      </c>
      <c r="B38" s="254"/>
      <c r="C38" s="79"/>
      <c r="D38" s="80"/>
      <c r="E38" s="144"/>
      <c r="F38" s="145"/>
      <c r="G38" s="145"/>
      <c r="H38" s="145"/>
      <c r="I38" s="145"/>
      <c r="J38" s="145"/>
      <c r="K38" s="145"/>
      <c r="L38" s="145"/>
      <c r="M38" s="145"/>
      <c r="N38" s="145"/>
      <c r="O38" s="145"/>
      <c r="P38" s="145"/>
      <c r="Q38" s="145"/>
      <c r="R38" s="145"/>
      <c r="S38" s="145"/>
      <c r="T38" s="145"/>
      <c r="U38" s="146"/>
      <c r="V38" s="79"/>
      <c r="W38" s="74"/>
      <c r="X38" s="276"/>
      <c r="Y38" s="288"/>
      <c r="Z38" s="271"/>
      <c r="AA38" s="145"/>
      <c r="AB38" s="145"/>
      <c r="AC38" s="145"/>
      <c r="AD38" s="145"/>
      <c r="AE38" s="145"/>
      <c r="AF38" s="145"/>
      <c r="AG38" s="145"/>
      <c r="AH38" s="145"/>
      <c r="AI38" s="145"/>
      <c r="AJ38" s="145"/>
      <c r="AK38" s="145"/>
      <c r="AL38" s="146"/>
      <c r="AM38" s="79"/>
      <c r="AN38" s="80"/>
      <c r="AO38" s="276"/>
      <c r="AP38" s="299" t="str">
        <f t="shared" si="0"/>
        <v/>
      </c>
      <c r="AQ38" s="47" t="str">
        <f t="shared" si="1"/>
        <v/>
      </c>
      <c r="AR38" s="291" t="str">
        <f>IF(ISNA(VLOOKUP(AQ38,'Daten Klasse'!$C$6:$D$11,2,1)),"",VLOOKUP(AQ38,'Daten Klasse'!$C$6:$D$11,2,1))</f>
        <v/>
      </c>
      <c r="AS38" s="295"/>
    </row>
    <row r="39" spans="1:45" ht="13.5" customHeight="1" thickBot="1" x14ac:dyDescent="0.3">
      <c r="A39" s="49">
        <v>30</v>
      </c>
      <c r="B39" s="257"/>
      <c r="C39" s="258"/>
      <c r="D39" s="259"/>
      <c r="E39" s="260"/>
      <c r="F39" s="261"/>
      <c r="G39" s="261"/>
      <c r="H39" s="261"/>
      <c r="I39" s="261"/>
      <c r="J39" s="261"/>
      <c r="K39" s="261"/>
      <c r="L39" s="261"/>
      <c r="M39" s="261"/>
      <c r="N39" s="261"/>
      <c r="O39" s="261"/>
      <c r="P39" s="261"/>
      <c r="Q39" s="261"/>
      <c r="R39" s="261"/>
      <c r="S39" s="261"/>
      <c r="T39" s="261"/>
      <c r="U39" s="262"/>
      <c r="V39" s="258"/>
      <c r="W39" s="247"/>
      <c r="X39" s="279"/>
      <c r="Y39" s="289"/>
      <c r="Z39" s="273"/>
      <c r="AA39" s="261"/>
      <c r="AB39" s="261"/>
      <c r="AC39" s="261"/>
      <c r="AD39" s="261"/>
      <c r="AE39" s="261"/>
      <c r="AF39" s="261"/>
      <c r="AG39" s="261"/>
      <c r="AH39" s="261"/>
      <c r="AI39" s="261"/>
      <c r="AJ39" s="261"/>
      <c r="AK39" s="261"/>
      <c r="AL39" s="262"/>
      <c r="AM39" s="258"/>
      <c r="AN39" s="259"/>
      <c r="AO39" s="279"/>
      <c r="AP39" s="299" t="str">
        <f t="shared" si="0"/>
        <v/>
      </c>
      <c r="AQ39" s="47" t="str">
        <f t="shared" si="1"/>
        <v/>
      </c>
      <c r="AR39" s="292" t="str">
        <f>IF(ISNA(VLOOKUP(AQ39,'Daten Klasse'!$C$6:$D$11,2,1)),"",VLOOKUP(AQ39,'Daten Klasse'!$C$6:$D$11,2,1))</f>
        <v/>
      </c>
      <c r="AS39" s="298"/>
    </row>
    <row r="40" spans="1:45" ht="20.100000000000001" customHeight="1" thickTop="1" x14ac:dyDescent="0.25">
      <c r="B40" s="50"/>
      <c r="C40" s="51"/>
      <c r="D40" s="50" t="s">
        <v>71</v>
      </c>
      <c r="E40" s="52">
        <f>IF(COUNTBLANK(E10:E39)=30,"",SUM(E10:E39))</f>
        <v>5</v>
      </c>
      <c r="F40" s="52">
        <f t="shared" ref="F40:T40" si="2">IF(COUNTBLANK(F10:F39)=30,"",SUM(F10:F39))</f>
        <v>4</v>
      </c>
      <c r="G40" s="52">
        <f t="shared" si="2"/>
        <v>1</v>
      </c>
      <c r="H40" s="52">
        <f t="shared" si="2"/>
        <v>2</v>
      </c>
      <c r="I40" s="52">
        <f t="shared" si="2"/>
        <v>3</v>
      </c>
      <c r="J40" s="52">
        <f t="shared" si="2"/>
        <v>1</v>
      </c>
      <c r="K40" s="52">
        <f t="shared" si="2"/>
        <v>3</v>
      </c>
      <c r="L40" s="52">
        <f t="shared" si="2"/>
        <v>1</v>
      </c>
      <c r="M40" s="52">
        <f t="shared" si="2"/>
        <v>1</v>
      </c>
      <c r="N40" s="52">
        <f t="shared" si="2"/>
        <v>3</v>
      </c>
      <c r="O40" s="52">
        <f t="shared" si="2"/>
        <v>4</v>
      </c>
      <c r="P40" s="52">
        <f t="shared" si="2"/>
        <v>2</v>
      </c>
      <c r="Q40" s="52">
        <f t="shared" si="2"/>
        <v>2</v>
      </c>
      <c r="R40" s="52">
        <f t="shared" si="2"/>
        <v>3</v>
      </c>
      <c r="S40" s="52">
        <f t="shared" si="2"/>
        <v>3</v>
      </c>
      <c r="T40" s="52">
        <f t="shared" si="2"/>
        <v>7</v>
      </c>
      <c r="U40" s="52">
        <f t="shared" ref="U40" si="3">IF(COUNTBLANK(U10:U39)=30,"",SUM(U10:U39))</f>
        <v>5</v>
      </c>
      <c r="V40" s="53"/>
      <c r="W40" s="53"/>
      <c r="X40" s="52">
        <f>IF(COUNTBLANK(X10:X39)=30,"",SUM(X10:X39))</f>
        <v>50</v>
      </c>
      <c r="Y40" s="54"/>
      <c r="Z40" s="52">
        <f t="shared" ref="Z40" si="4">IF(COUNTBLANK(Z10:Z39)=30,"",SUM(Z10:Z39))</f>
        <v>3</v>
      </c>
      <c r="AA40" s="52">
        <f t="shared" ref="AA40" si="5">IF(COUNTBLANK(AA10:AA39)=30,"",SUM(AA10:AA39))</f>
        <v>5</v>
      </c>
      <c r="AB40" s="52">
        <f t="shared" ref="AB40" si="6">IF(COUNTBLANK(AB10:AB39)=30,"",SUM(AB10:AB39))</f>
        <v>4</v>
      </c>
      <c r="AC40" s="52">
        <f t="shared" ref="AC40" si="7">IF(COUNTBLANK(AC10:AC39)=30,"",SUM(AC10:AC39))</f>
        <v>3</v>
      </c>
      <c r="AD40" s="52">
        <f t="shared" ref="AD40" si="8">IF(COUNTBLANK(AD10:AD39)=30,"",SUM(AD10:AD39))</f>
        <v>2</v>
      </c>
      <c r="AE40" s="52">
        <f t="shared" ref="AE40" si="9">IF(COUNTBLANK(AE10:AE39)=30,"",SUM(AE10:AE39))</f>
        <v>6</v>
      </c>
      <c r="AF40" s="52">
        <f t="shared" ref="AF40" si="10">IF(COUNTBLANK(AF10:AF39)=30,"",SUM(AF10:AF39))</f>
        <v>1</v>
      </c>
      <c r="AG40" s="52">
        <f t="shared" ref="AG40" si="11">IF(COUNTBLANK(AG10:AG39)=30,"",SUM(AG10:AG39))</f>
        <v>2</v>
      </c>
      <c r="AH40" s="52">
        <f t="shared" ref="AH40" si="12">IF(COUNTBLANK(AH10:AH39)=30,"",SUM(AH10:AH39))</f>
        <v>2</v>
      </c>
      <c r="AI40" s="52">
        <f t="shared" ref="AI40:AJ40" si="13">IF(COUNTBLANK(AI10:AI39)=30,"",SUM(AI10:AI39))</f>
        <v>3</v>
      </c>
      <c r="AJ40" s="52">
        <f t="shared" si="13"/>
        <v>6</v>
      </c>
      <c r="AK40" s="52">
        <f t="shared" ref="AK40" si="14">IF(COUNTBLANK(AK10:AK39)=30,"",SUM(AK10:AK39))</f>
        <v>8</v>
      </c>
      <c r="AL40" s="52">
        <f t="shared" ref="AL40" si="15">IF(COUNTBLANK(AL10:AL39)=30,"",SUM(AL10:AL39))</f>
        <v>5</v>
      </c>
      <c r="AM40" s="55"/>
      <c r="AN40" s="55"/>
      <c r="AO40" s="52">
        <f>IF(COUNTBLANK(AO10:AO39)=30,"",SUM(AO10:AO39))</f>
        <v>50</v>
      </c>
      <c r="AQ40" s="56"/>
      <c r="AR40" s="57"/>
      <c r="AS40" s="57"/>
    </row>
    <row r="41" spans="1:45" ht="28.5" customHeight="1" x14ac:dyDescent="0.25">
      <c r="B41" s="58"/>
      <c r="C41" s="51"/>
      <c r="D41" s="90" t="s">
        <v>72</v>
      </c>
      <c r="E41" s="59">
        <f t="shared" ref="E41:U41" si="16">IF(COUNTBLANK(E10:E39)=30,"",E40/(E9*$O$45))</f>
        <v>1</v>
      </c>
      <c r="F41" s="59">
        <f t="shared" si="16"/>
        <v>1</v>
      </c>
      <c r="G41" s="59">
        <f t="shared" si="16"/>
        <v>1</v>
      </c>
      <c r="H41" s="59">
        <f t="shared" si="16"/>
        <v>1</v>
      </c>
      <c r="I41" s="59">
        <f t="shared" si="16"/>
        <v>1</v>
      </c>
      <c r="J41" s="59">
        <f t="shared" si="16"/>
        <v>1</v>
      </c>
      <c r="K41" s="59">
        <f t="shared" si="16"/>
        <v>1</v>
      </c>
      <c r="L41" s="59">
        <f t="shared" si="16"/>
        <v>1</v>
      </c>
      <c r="M41" s="59">
        <f t="shared" si="16"/>
        <v>1</v>
      </c>
      <c r="N41" s="59">
        <f t="shared" si="16"/>
        <v>1</v>
      </c>
      <c r="O41" s="59">
        <f t="shared" si="16"/>
        <v>1</v>
      </c>
      <c r="P41" s="59">
        <f t="shared" si="16"/>
        <v>1</v>
      </c>
      <c r="Q41" s="59">
        <f t="shared" si="16"/>
        <v>1</v>
      </c>
      <c r="R41" s="59">
        <f t="shared" si="16"/>
        <v>1</v>
      </c>
      <c r="S41" s="59">
        <f t="shared" si="16"/>
        <v>1</v>
      </c>
      <c r="T41" s="59">
        <f t="shared" si="16"/>
        <v>1</v>
      </c>
      <c r="U41" s="59">
        <f t="shared" si="16"/>
        <v>1</v>
      </c>
      <c r="V41" s="60"/>
      <c r="W41" s="60"/>
      <c r="X41" s="59">
        <f>IF(COUNTBLANK(X10:X39)=30,"",X40/(X9*$O$45))</f>
        <v>1</v>
      </c>
      <c r="Y41" s="60"/>
      <c r="Z41" s="59">
        <f t="shared" ref="Z41:AL41" si="17">IF(COUNTBLANK(Z10:Z39)=30,"",Z40/(Z9*$R$45))</f>
        <v>1</v>
      </c>
      <c r="AA41" s="59">
        <f t="shared" si="17"/>
        <v>1</v>
      </c>
      <c r="AB41" s="59">
        <f t="shared" si="17"/>
        <v>1</v>
      </c>
      <c r="AC41" s="59">
        <f t="shared" si="17"/>
        <v>1</v>
      </c>
      <c r="AD41" s="59">
        <f t="shared" si="17"/>
        <v>1</v>
      </c>
      <c r="AE41" s="59">
        <f t="shared" si="17"/>
        <v>1</v>
      </c>
      <c r="AF41" s="59">
        <f t="shared" si="17"/>
        <v>1</v>
      </c>
      <c r="AG41" s="59">
        <f t="shared" si="17"/>
        <v>1</v>
      </c>
      <c r="AH41" s="59">
        <f t="shared" si="17"/>
        <v>1</v>
      </c>
      <c r="AI41" s="59">
        <f t="shared" si="17"/>
        <v>1</v>
      </c>
      <c r="AJ41" s="59">
        <f t="shared" si="17"/>
        <v>1</v>
      </c>
      <c r="AK41" s="59">
        <f t="shared" si="17"/>
        <v>1</v>
      </c>
      <c r="AL41" s="59">
        <f t="shared" si="17"/>
        <v>1</v>
      </c>
      <c r="AM41" s="60"/>
      <c r="AN41" s="60"/>
      <c r="AO41" s="59">
        <f>IF(COUNTBLANK(AO10:AO39)=30,"",AO40/(AO9*$R$45))</f>
        <v>1</v>
      </c>
      <c r="AP41" s="61"/>
      <c r="AQ41" s="62"/>
      <c r="AR41" s="57"/>
      <c r="AS41" s="57"/>
    </row>
    <row r="42" spans="1:45" x14ac:dyDescent="0.25">
      <c r="V42" s="63"/>
      <c r="W42" s="63"/>
      <c r="AM42" s="15"/>
      <c r="AN42" s="15"/>
      <c r="AP42" s="15"/>
    </row>
    <row r="43" spans="1:45" ht="15.75" customHeight="1" x14ac:dyDescent="0.25">
      <c r="I43" s="345" t="s">
        <v>6</v>
      </c>
      <c r="J43" s="346"/>
      <c r="K43" s="346"/>
      <c r="L43" s="346"/>
      <c r="M43" s="346"/>
      <c r="N43" s="347"/>
      <c r="O43" s="64" t="s">
        <v>9</v>
      </c>
      <c r="P43" s="351" t="s">
        <v>55</v>
      </c>
      <c r="Q43" s="352"/>
      <c r="R43" s="353" t="s">
        <v>10</v>
      </c>
      <c r="S43" s="351" t="s">
        <v>55</v>
      </c>
      <c r="T43" s="355"/>
      <c r="X43" s="380" t="s">
        <v>11</v>
      </c>
      <c r="Y43" s="381"/>
      <c r="Z43" s="381"/>
      <c r="AA43" s="381"/>
      <c r="AB43" s="381"/>
      <c r="AC43" s="381"/>
      <c r="AD43" s="381"/>
      <c r="AE43" s="381"/>
      <c r="AF43" s="381"/>
      <c r="AG43" s="382"/>
      <c r="AH43" s="65">
        <v>1</v>
      </c>
      <c r="AI43" s="65">
        <v>2</v>
      </c>
      <c r="AJ43" s="65">
        <v>3</v>
      </c>
      <c r="AK43" s="65">
        <v>4</v>
      </c>
      <c r="AL43" s="65">
        <v>5</v>
      </c>
      <c r="AM43" s="65">
        <v>6</v>
      </c>
    </row>
    <row r="44" spans="1:45" ht="15" customHeight="1" x14ac:dyDescent="0.25">
      <c r="I44" s="348"/>
      <c r="J44" s="349"/>
      <c r="K44" s="349"/>
      <c r="L44" s="349"/>
      <c r="M44" s="349"/>
      <c r="N44" s="350"/>
      <c r="O44" s="66"/>
      <c r="P44" s="87" t="s">
        <v>68</v>
      </c>
      <c r="Q44" s="88" t="s">
        <v>69</v>
      </c>
      <c r="R44" s="354"/>
      <c r="S44" s="87" t="s">
        <v>68</v>
      </c>
      <c r="T44" s="89" t="s">
        <v>69</v>
      </c>
      <c r="X44" s="316" t="s">
        <v>95</v>
      </c>
      <c r="Y44" s="317"/>
      <c r="Z44" s="317"/>
      <c r="AA44" s="317"/>
      <c r="AB44" s="317"/>
      <c r="AC44" s="317"/>
      <c r="AD44" s="317"/>
      <c r="AE44" s="317"/>
      <c r="AF44" s="317"/>
      <c r="AG44" s="318"/>
      <c r="AH44" s="67">
        <f>COUNTIF($AP$10:$AP$39,AH$43)</f>
        <v>1</v>
      </c>
      <c r="AI44" s="67">
        <f t="shared" ref="AI44:AM44" si="18">COUNTIF($AP$10:$AP$39,AI$43)</f>
        <v>0</v>
      </c>
      <c r="AJ44" s="67">
        <f t="shared" si="18"/>
        <v>0</v>
      </c>
      <c r="AK44" s="67">
        <f t="shared" si="18"/>
        <v>0</v>
      </c>
      <c r="AL44" s="67">
        <f t="shared" si="18"/>
        <v>0</v>
      </c>
      <c r="AM44" s="67">
        <f t="shared" si="18"/>
        <v>0</v>
      </c>
    </row>
    <row r="45" spans="1:45" ht="15" customHeight="1" x14ac:dyDescent="0.25">
      <c r="I45" s="301" t="s">
        <v>54</v>
      </c>
      <c r="J45" s="302"/>
      <c r="K45" s="302"/>
      <c r="L45" s="302"/>
      <c r="M45" s="302"/>
      <c r="N45" s="303"/>
      <c r="O45" s="68">
        <f>IF(COUNTBLANK(C10:C39)=30,"",COUNTA(C10:C39))</f>
        <v>1</v>
      </c>
      <c r="P45" s="69">
        <f>IF(COUNTBLANK(V10:V39)=30,"",COUNTA(V10:V39))</f>
        <v>1</v>
      </c>
      <c r="Q45" s="70" t="str">
        <f>IF(COUNTBLANK(W10:W39)=30,"",COUNTA(W10:W39))</f>
        <v/>
      </c>
      <c r="R45" s="71">
        <f>IF(COUNTBLANK(D10:D39)=30,"",COUNTA(D10:D39))</f>
        <v>1</v>
      </c>
      <c r="S45" s="69" t="str">
        <f>IF(COUNTBLANK(AM10:AM39)=30,"",COUNTA(AM10:AM39))</f>
        <v/>
      </c>
      <c r="T45" s="69">
        <f>IF(COUNTBLANK(AN10:AN39)=30,"",COUNTA(AN10:AN39))</f>
        <v>1</v>
      </c>
      <c r="X45" s="316" t="s">
        <v>96</v>
      </c>
      <c r="Y45" s="317"/>
      <c r="Z45" s="317"/>
      <c r="AA45" s="317"/>
      <c r="AB45" s="317"/>
      <c r="AC45" s="317"/>
      <c r="AD45" s="317"/>
      <c r="AE45" s="317"/>
      <c r="AF45" s="317"/>
      <c r="AG45" s="318"/>
      <c r="AH45" s="67">
        <f>COUNTIF($AP$10:$AP$39,AH$43*10)</f>
        <v>1</v>
      </c>
      <c r="AI45" s="67">
        <f t="shared" ref="AI45:AM45" si="19">COUNTIF($AP$10:$AP$39,AI$43*10)</f>
        <v>0</v>
      </c>
      <c r="AJ45" s="67">
        <f t="shared" si="19"/>
        <v>0</v>
      </c>
      <c r="AK45" s="67">
        <f t="shared" si="19"/>
        <v>0</v>
      </c>
      <c r="AL45" s="67">
        <f t="shared" si="19"/>
        <v>0</v>
      </c>
      <c r="AM45" s="67">
        <f t="shared" si="19"/>
        <v>0</v>
      </c>
    </row>
    <row r="46" spans="1:45" ht="15" customHeight="1" x14ac:dyDescent="0.25">
      <c r="I46" s="301" t="s">
        <v>151</v>
      </c>
      <c r="J46" s="302"/>
      <c r="K46" s="302"/>
      <c r="L46" s="302"/>
      <c r="M46" s="302"/>
      <c r="N46" s="303"/>
      <c r="O46" s="68"/>
      <c r="P46" s="69">
        <f>SUMIF(V10:V39,"x",$X$10:$X$39)</f>
        <v>50</v>
      </c>
      <c r="Q46" s="69">
        <f>SUMIF(W10:W39,"x",$X$10:$X$39)</f>
        <v>0</v>
      </c>
      <c r="R46" s="71"/>
      <c r="S46" s="69">
        <f>SUMIF(AM10:AM39,"x",$AO$10:$AO$39)</f>
        <v>0</v>
      </c>
      <c r="T46" s="69">
        <f>SUMIF(AN10:AN39,"x",$AO$10:$AO$39)</f>
        <v>50</v>
      </c>
      <c r="X46" s="319" t="s">
        <v>12</v>
      </c>
      <c r="Y46" s="317"/>
      <c r="Z46" s="317"/>
      <c r="AA46" s="317"/>
      <c r="AB46" s="317"/>
      <c r="AC46" s="317"/>
      <c r="AD46" s="317"/>
      <c r="AE46" s="317"/>
      <c r="AF46" s="317"/>
      <c r="AG46" s="318"/>
      <c r="AH46" s="67">
        <f>COUNTIF(AS10:AS39,1)</f>
        <v>0</v>
      </c>
      <c r="AI46" s="67">
        <f>COUNTIF(AS10:AS39,2)</f>
        <v>0</v>
      </c>
      <c r="AJ46" s="67">
        <f>COUNTIF(AS10:AS39,3)</f>
        <v>0</v>
      </c>
      <c r="AK46" s="67">
        <f>COUNTIF(AS10:AS39,4)</f>
        <v>0</v>
      </c>
      <c r="AL46" s="67">
        <f>COUNTIF(AS10:AS39,5)</f>
        <v>0</v>
      </c>
      <c r="AM46" s="67">
        <f>COUNTIF(AS10:AS39,6)</f>
        <v>0</v>
      </c>
    </row>
    <row r="47" spans="1:45" x14ac:dyDescent="0.25">
      <c r="B47" s="63"/>
      <c r="C47" s="63"/>
      <c r="D47" s="63"/>
    </row>
    <row r="48" spans="1:45" x14ac:dyDescent="0.25">
      <c r="B48" s="63"/>
      <c r="C48" s="72"/>
      <c r="D48" s="72"/>
    </row>
    <row r="49" spans="2:41" x14ac:dyDescent="0.25">
      <c r="B49" s="63"/>
      <c r="C49" s="63"/>
      <c r="D49" s="63"/>
      <c r="E49" s="94"/>
      <c r="F49" s="94"/>
      <c r="G49" s="94"/>
      <c r="H49" s="94"/>
      <c r="I49" s="94"/>
      <c r="J49" s="94"/>
      <c r="K49" s="94"/>
      <c r="L49" s="94"/>
      <c r="M49" s="94"/>
      <c r="N49" s="94"/>
      <c r="O49" s="94"/>
      <c r="P49" s="94"/>
      <c r="Q49" s="94"/>
      <c r="R49" s="94"/>
      <c r="S49" s="94"/>
      <c r="T49" s="94"/>
      <c r="U49" s="94"/>
      <c r="V49" s="94"/>
      <c r="W49" s="94"/>
      <c r="AN49" s="245"/>
      <c r="AO49" s="94"/>
    </row>
    <row r="50" spans="2:41" x14ac:dyDescent="0.25">
      <c r="B50" s="63"/>
      <c r="C50" s="72"/>
      <c r="D50" s="72"/>
    </row>
  </sheetData>
  <sheetProtection sheet="1" objects="1" scenarios="1"/>
  <mergeCells count="46">
    <mergeCell ref="V9:W9"/>
    <mergeCell ref="Z5:AL5"/>
    <mergeCell ref="Z4:AO4"/>
    <mergeCell ref="X43:AG43"/>
    <mergeCell ref="X44:AG44"/>
    <mergeCell ref="AM9:AN9"/>
    <mergeCell ref="AM5:AO5"/>
    <mergeCell ref="AO6:AO7"/>
    <mergeCell ref="X6:X7"/>
    <mergeCell ref="AL6:AL7"/>
    <mergeCell ref="AQ4:AS6"/>
    <mergeCell ref="Z8:AO8"/>
    <mergeCell ref="C3:D3"/>
    <mergeCell ref="L3:M3"/>
    <mergeCell ref="I45:N45"/>
    <mergeCell ref="I43:N44"/>
    <mergeCell ref="P43:Q43"/>
    <mergeCell ref="R43:R44"/>
    <mergeCell ref="S43:T43"/>
    <mergeCell ref="C4:D5"/>
    <mergeCell ref="C8:D9"/>
    <mergeCell ref="E8:X8"/>
    <mergeCell ref="V5:X5"/>
    <mergeCell ref="E5:U5"/>
    <mergeCell ref="E4:X4"/>
    <mergeCell ref="U6:U7"/>
    <mergeCell ref="AU8:AW9"/>
    <mergeCell ref="AU10:AU11"/>
    <mergeCell ref="AV10:AV11"/>
    <mergeCell ref="AW10:AW11"/>
    <mergeCell ref="AU12:AU13"/>
    <mergeCell ref="AV12:AV13"/>
    <mergeCell ref="AW12:AW13"/>
    <mergeCell ref="I46:N46"/>
    <mergeCell ref="AU20:AW24"/>
    <mergeCell ref="AU14:AU15"/>
    <mergeCell ref="AV14:AV15"/>
    <mergeCell ref="AW14:AW15"/>
    <mergeCell ref="AU16:AU17"/>
    <mergeCell ref="AV16:AV17"/>
    <mergeCell ref="AW16:AW17"/>
    <mergeCell ref="AU18:AU19"/>
    <mergeCell ref="AV18:AV19"/>
    <mergeCell ref="AW18:AW19"/>
    <mergeCell ref="X45:AG45"/>
    <mergeCell ref="X46:AG46"/>
  </mergeCells>
  <conditionalFormatting sqref="E10:W39">
    <cfRule type="expression" dxfId="3" priority="5" stopIfTrue="1">
      <formula>$C10=""</formula>
    </cfRule>
  </conditionalFormatting>
  <conditionalFormatting sqref="Z10:AN39">
    <cfRule type="expression" dxfId="2" priority="4" stopIfTrue="1">
      <formula>$D10=""</formula>
    </cfRule>
  </conditionalFormatting>
  <conditionalFormatting sqref="X10:X39">
    <cfRule type="expression" dxfId="1" priority="2" stopIfTrue="1">
      <formula>$C10=""</formula>
    </cfRule>
  </conditionalFormatting>
  <conditionalFormatting sqref="AO10:AO39">
    <cfRule type="expression" dxfId="0" priority="1" stopIfTrue="1">
      <formula>$D10=""</formula>
    </cfRule>
  </conditionalFormatting>
  <dataValidations count="5">
    <dataValidation type="custom" showInputMessage="1" showErrorMessage="1" errorTitle="Falsche Eingabe!" error="Bitte genau ein x für jeden Schüler eingeben!" sqref="C10:C39">
      <formula1>AND(OR(C10="x",C10="X",C10=""),D10="")</formula1>
    </dataValidation>
    <dataValidation type="custom" showInputMessage="1" showErrorMessage="1" errorTitle="Falsche Eingabe!" error="Bitte genau ein x für jeden Schüler eingeben!" sqref="D10:D39">
      <formula1>AND(OR(D10="x",D10="X",D10=""),C10="")</formula1>
    </dataValidation>
    <dataValidation type="custom" showInputMessage="1" showErrorMessage="1" errorTitle="Falsche Eingabe!" error="Bitte genau ein Kreuz (x) je Schüler eingeben!" sqref="AM10:AM39 V10:V39">
      <formula1>AND(OR(V10="x",V10="X",V10=""),W10="")</formula1>
    </dataValidation>
    <dataValidation type="custom" showInputMessage="1" showErrorMessage="1" errorTitle="Falsche Eingabe!" error="Bitte genau ein Kreuz (x) je Schüler eingeben!" sqref="AN10:AN39 W10:W39">
      <formula1>AND(OR(W10="x",W10="X",W10=""),V10="")</formula1>
    </dataValidation>
    <dataValidation type="whole" allowBlank="1" showInputMessage="1" showErrorMessage="1" sqref="E10:U39 Z10:AL39">
      <formula1>0</formula1>
      <formula2>E$9</formula2>
    </dataValidation>
  </dataValidations>
  <pageMargins left="0.70866141732283472"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C14:F102"/>
  <sheetViews>
    <sheetView showGridLines="0" topLeftCell="A58" zoomScaleNormal="100" workbookViewId="0">
      <selection activeCell="K83" sqref="K83"/>
    </sheetView>
  </sheetViews>
  <sheetFormatPr baseColWidth="10" defaultRowHeight="15" x14ac:dyDescent="0.25"/>
  <cols>
    <col min="1" max="1" width="1.7109375" customWidth="1"/>
    <col min="2" max="2" width="6.7109375" customWidth="1"/>
    <col min="3" max="3" width="18.7109375" customWidth="1"/>
    <col min="4" max="4" width="34.7109375" customWidth="1"/>
    <col min="5" max="6" width="9.7109375" customWidth="1"/>
    <col min="7" max="7" width="6.7109375" customWidth="1"/>
    <col min="8" max="8" width="1.7109375" customWidth="1"/>
    <col min="9" max="9" width="11.42578125" customWidth="1"/>
    <col min="13" max="13" width="14.42578125" customWidth="1"/>
  </cols>
  <sheetData>
    <row r="14" spans="3:3" ht="15.75" x14ac:dyDescent="0.25">
      <c r="C14" s="244" t="s">
        <v>0</v>
      </c>
    </row>
    <row r="15" spans="3:3" ht="15.75" x14ac:dyDescent="0.25">
      <c r="C15" s="244" t="s">
        <v>177</v>
      </c>
    </row>
    <row r="16" spans="3:3" ht="15.75" x14ac:dyDescent="0.25">
      <c r="C16" s="244" t="s">
        <v>178</v>
      </c>
    </row>
    <row r="17" spans="3:6" ht="3" customHeight="1" x14ac:dyDescent="0.25"/>
    <row r="18" spans="3:6" ht="30" customHeight="1" x14ac:dyDescent="0.25">
      <c r="C18" s="388" t="s">
        <v>144</v>
      </c>
      <c r="D18" s="388"/>
      <c r="E18" s="388"/>
      <c r="F18" s="388"/>
    </row>
    <row r="19" spans="3:6" ht="3" customHeight="1" x14ac:dyDescent="0.25">
      <c r="E19" s="194"/>
      <c r="F19" s="194"/>
    </row>
    <row r="20" spans="3:6" ht="15" customHeight="1" x14ac:dyDescent="0.25">
      <c r="C20" s="389" t="s">
        <v>149</v>
      </c>
      <c r="D20" s="389" t="s">
        <v>139</v>
      </c>
      <c r="E20" s="390" t="s">
        <v>146</v>
      </c>
      <c r="F20" s="390"/>
    </row>
    <row r="21" spans="3:6" x14ac:dyDescent="0.25">
      <c r="C21" s="389"/>
      <c r="D21" s="389"/>
      <c r="E21" s="242" t="s">
        <v>147</v>
      </c>
      <c r="F21" s="242" t="s">
        <v>148</v>
      </c>
    </row>
    <row r="22" spans="3:6" ht="30" x14ac:dyDescent="0.25">
      <c r="C22" s="385" t="s">
        <v>140</v>
      </c>
      <c r="D22" s="240" t="s">
        <v>102</v>
      </c>
      <c r="E22" s="241"/>
      <c r="F22" s="241"/>
    </row>
    <row r="23" spans="3:6" ht="30" x14ac:dyDescent="0.25">
      <c r="C23" s="385"/>
      <c r="D23" s="240" t="s">
        <v>103</v>
      </c>
      <c r="E23" s="241"/>
      <c r="F23" s="241"/>
    </row>
    <row r="24" spans="3:6" ht="30" x14ac:dyDescent="0.25">
      <c r="C24" s="385"/>
      <c r="D24" s="240" t="s">
        <v>143</v>
      </c>
      <c r="E24" s="241"/>
      <c r="F24" s="241"/>
    </row>
    <row r="25" spans="3:6" ht="30" x14ac:dyDescent="0.25">
      <c r="C25" s="241" t="s">
        <v>122</v>
      </c>
      <c r="D25" s="240" t="s">
        <v>104</v>
      </c>
      <c r="E25" s="241"/>
      <c r="F25" s="241"/>
    </row>
    <row r="26" spans="3:6" ht="30" x14ac:dyDescent="0.25">
      <c r="C26" s="385" t="s">
        <v>141</v>
      </c>
      <c r="D26" s="240" t="s">
        <v>105</v>
      </c>
      <c r="E26" s="241"/>
      <c r="F26" s="241"/>
    </row>
    <row r="27" spans="3:6" x14ac:dyDescent="0.25">
      <c r="C27" s="385"/>
      <c r="D27" s="240" t="s">
        <v>106</v>
      </c>
      <c r="E27" s="386"/>
      <c r="F27" s="387"/>
    </row>
    <row r="28" spans="3:6" ht="30" x14ac:dyDescent="0.25">
      <c r="C28" s="385"/>
      <c r="D28" s="240" t="s">
        <v>142</v>
      </c>
      <c r="E28" s="241"/>
      <c r="F28" s="241"/>
    </row>
    <row r="29" spans="3:6" ht="30" x14ac:dyDescent="0.25">
      <c r="C29" s="385"/>
      <c r="D29" s="240" t="s">
        <v>101</v>
      </c>
      <c r="E29" s="241"/>
      <c r="F29" s="241"/>
    </row>
    <row r="46" ht="21.75" customHeight="1" x14ac:dyDescent="0.25"/>
    <row r="102" spans="3:3" ht="18.75" x14ac:dyDescent="0.3">
      <c r="C102" s="243" t="s">
        <v>145</v>
      </c>
    </row>
  </sheetData>
  <mergeCells count="7">
    <mergeCell ref="C26:C29"/>
    <mergeCell ref="E27:F27"/>
    <mergeCell ref="C18:F18"/>
    <mergeCell ref="C20:C21"/>
    <mergeCell ref="D20:D21"/>
    <mergeCell ref="E20:F20"/>
    <mergeCell ref="C22:C24"/>
  </mergeCells>
  <pageMargins left="0.59055118110236227" right="0.31496062992125984" top="0.39370078740157483" bottom="0.3149606299212598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8"/>
  <sheetViews>
    <sheetView showGridLines="0" topLeftCell="A77" zoomScaleNormal="100" workbookViewId="0">
      <selection activeCell="B98" sqref="B98:C98"/>
    </sheetView>
  </sheetViews>
  <sheetFormatPr baseColWidth="10" defaultRowHeight="15" x14ac:dyDescent="0.25"/>
  <cols>
    <col min="1" max="1" width="1.85546875" style="94" customWidth="1"/>
    <col min="2" max="2" width="86.5703125" style="94" customWidth="1"/>
    <col min="3" max="3" width="6.85546875" style="94" customWidth="1"/>
    <col min="4" max="4" width="3.5703125" style="94" customWidth="1"/>
    <col min="5" max="5" width="7.85546875" style="94" customWidth="1"/>
    <col min="6" max="6" width="1" style="94" customWidth="1"/>
    <col min="7" max="10" width="7.85546875" style="94" customWidth="1"/>
    <col min="11" max="16384" width="11.42578125" style="94"/>
  </cols>
  <sheetData>
    <row r="1" spans="2:10" ht="19.5" customHeight="1" thickBot="1" x14ac:dyDescent="0.3">
      <c r="B1" s="95" t="s">
        <v>80</v>
      </c>
      <c r="E1" s="400" t="s">
        <v>81</v>
      </c>
      <c r="F1" s="400"/>
      <c r="G1" s="400"/>
      <c r="H1" s="400"/>
      <c r="I1" s="400"/>
      <c r="J1" s="400"/>
    </row>
    <row r="2" spans="2:10" ht="60" customHeight="1" thickTop="1" x14ac:dyDescent="0.25">
      <c r="B2" s="404" t="s">
        <v>82</v>
      </c>
      <c r="C2" s="404"/>
      <c r="D2" s="185"/>
      <c r="E2" s="391" t="s">
        <v>83</v>
      </c>
      <c r="F2" s="392"/>
      <c r="G2" s="392"/>
      <c r="H2" s="392"/>
      <c r="I2" s="392"/>
      <c r="J2" s="393"/>
    </row>
    <row r="3" spans="2:10" ht="15" customHeight="1" thickBot="1" x14ac:dyDescent="0.3">
      <c r="B3" s="405" t="s">
        <v>84</v>
      </c>
      <c r="C3" s="405"/>
      <c r="D3" s="185"/>
      <c r="E3" s="394"/>
      <c r="F3" s="395"/>
      <c r="G3" s="395"/>
      <c r="H3" s="395"/>
      <c r="I3" s="395"/>
      <c r="J3" s="396"/>
    </row>
    <row r="4" spans="2:10" ht="15" customHeight="1" thickTop="1" thickBot="1" x14ac:dyDescent="0.3">
      <c r="B4" s="96"/>
      <c r="C4" s="96" t="s">
        <v>85</v>
      </c>
      <c r="E4" s="397"/>
      <c r="F4" s="398"/>
      <c r="G4" s="398"/>
      <c r="H4" s="398"/>
      <c r="I4" s="398"/>
      <c r="J4" s="399"/>
    </row>
    <row r="5" spans="2:10" ht="15" customHeight="1" thickTop="1" thickBot="1" x14ac:dyDescent="0.3">
      <c r="B5" s="402" t="s">
        <v>90</v>
      </c>
      <c r="C5" s="402"/>
      <c r="D5" s="97"/>
      <c r="E5" s="98" t="s">
        <v>74</v>
      </c>
      <c r="F5" s="99"/>
      <c r="G5" s="98" t="s">
        <v>86</v>
      </c>
      <c r="H5" s="98" t="s">
        <v>87</v>
      </c>
      <c r="I5" s="98" t="s">
        <v>88</v>
      </c>
      <c r="J5" s="98" t="s">
        <v>89</v>
      </c>
    </row>
    <row r="6" spans="2:10" ht="15" customHeight="1" thickTop="1" x14ac:dyDescent="0.25">
      <c r="B6" s="100" t="s">
        <v>42</v>
      </c>
      <c r="C6" s="101">
        <f>SUM(E6:J6)</f>
        <v>0</v>
      </c>
      <c r="D6" s="102"/>
      <c r="E6" s="103" t="str">
        <f>IF('erreichte BE'!AV12=0,"",'erreichte BE'!AV12)</f>
        <v/>
      </c>
      <c r="F6" s="102"/>
      <c r="G6" s="123"/>
      <c r="H6" s="124"/>
      <c r="I6" s="124"/>
      <c r="J6" s="125"/>
    </row>
    <row r="7" spans="2:10" ht="15" customHeight="1" x14ac:dyDescent="0.25">
      <c r="B7" s="104" t="s">
        <v>76</v>
      </c>
      <c r="C7" s="101">
        <f>SUM(E7:J7)</f>
        <v>0</v>
      </c>
      <c r="D7" s="100"/>
      <c r="E7" s="105" t="str">
        <f>IF('erreichte BE'!AW12=0,"",'erreichte BE'!AW12)</f>
        <v/>
      </c>
      <c r="F7" s="100"/>
      <c r="G7" s="126"/>
      <c r="H7" s="127"/>
      <c r="I7" s="127"/>
      <c r="J7" s="128"/>
    </row>
    <row r="8" spans="2:10" ht="6.75" customHeight="1" x14ac:dyDescent="0.25">
      <c r="B8" s="100"/>
      <c r="C8" s="100"/>
      <c r="D8" s="100"/>
      <c r="E8" s="106"/>
      <c r="F8" s="100"/>
      <c r="G8" s="129"/>
      <c r="H8" s="130"/>
      <c r="I8" s="130"/>
      <c r="J8" s="131"/>
    </row>
    <row r="9" spans="2:10" ht="15" customHeight="1" x14ac:dyDescent="0.25">
      <c r="B9" s="107" t="s">
        <v>43</v>
      </c>
      <c r="C9" s="101">
        <f>SUM(E9:J9)</f>
        <v>2</v>
      </c>
      <c r="D9" s="100"/>
      <c r="E9" s="105">
        <f>IF('erreichte BE'!AV14=0,"",'erreichte BE'!AV14)</f>
        <v>2</v>
      </c>
      <c r="F9" s="100"/>
      <c r="G9" s="126"/>
      <c r="H9" s="127"/>
      <c r="I9" s="127"/>
      <c r="J9" s="128"/>
    </row>
    <row r="10" spans="2:10" ht="15" customHeight="1" x14ac:dyDescent="0.25">
      <c r="B10" s="104" t="s">
        <v>77</v>
      </c>
      <c r="C10" s="101">
        <f>SUM(E10:J10)</f>
        <v>0</v>
      </c>
      <c r="D10" s="100"/>
      <c r="E10" s="105" t="str">
        <f>IF('erreichte BE'!AW14=0,"",'erreichte BE'!AW14)</f>
        <v/>
      </c>
      <c r="F10" s="100"/>
      <c r="G10" s="126"/>
      <c r="H10" s="127"/>
      <c r="I10" s="127"/>
      <c r="J10" s="128"/>
    </row>
    <row r="11" spans="2:10" ht="6.75" customHeight="1" x14ac:dyDescent="0.25">
      <c r="B11" s="107"/>
      <c r="C11" s="102"/>
      <c r="D11" s="100"/>
      <c r="E11" s="106"/>
      <c r="F11" s="100"/>
      <c r="G11" s="129"/>
      <c r="H11" s="130"/>
      <c r="I11" s="130"/>
      <c r="J11" s="131"/>
    </row>
    <row r="12" spans="2:10" ht="15" customHeight="1" x14ac:dyDescent="0.25">
      <c r="B12" s="107" t="s">
        <v>44</v>
      </c>
      <c r="C12" s="101">
        <f>SUM(E12:J12)</f>
        <v>0</v>
      </c>
      <c r="D12" s="100"/>
      <c r="E12" s="105" t="str">
        <f>IF('erreichte BE'!AV16=0,"",'erreichte BE'!AV16)</f>
        <v/>
      </c>
      <c r="F12" s="100"/>
      <c r="G12" s="126"/>
      <c r="H12" s="127"/>
      <c r="I12" s="127"/>
      <c r="J12" s="128"/>
    </row>
    <row r="13" spans="2:10" ht="15" customHeight="1" x14ac:dyDescent="0.25">
      <c r="B13" s="104" t="s">
        <v>79</v>
      </c>
      <c r="C13" s="101">
        <f>SUM(E13:J13)</f>
        <v>0</v>
      </c>
      <c r="D13" s="100"/>
      <c r="E13" s="105" t="str">
        <f>IF('erreichte BE'!AW16=0,"",'erreichte BE'!AW16)</f>
        <v/>
      </c>
      <c r="F13" s="100"/>
      <c r="G13" s="126"/>
      <c r="H13" s="127"/>
      <c r="I13" s="127"/>
      <c r="J13" s="128"/>
    </row>
    <row r="14" spans="2:10" ht="6.75" customHeight="1" x14ac:dyDescent="0.25">
      <c r="B14" s="107"/>
      <c r="C14" s="102"/>
      <c r="D14" s="100"/>
      <c r="E14" s="106"/>
      <c r="F14" s="100"/>
      <c r="G14" s="129"/>
      <c r="H14" s="130"/>
      <c r="I14" s="130"/>
      <c r="J14" s="131"/>
    </row>
    <row r="15" spans="2:10" ht="15" customHeight="1" x14ac:dyDescent="0.25">
      <c r="B15" s="107" t="s">
        <v>45</v>
      </c>
      <c r="C15" s="101">
        <f>SUM(E15:J15)</f>
        <v>0</v>
      </c>
      <c r="D15" s="100"/>
      <c r="E15" s="105" t="str">
        <f>IF('erreichte BE'!AV18=0,"",'erreichte BE'!AV18)</f>
        <v/>
      </c>
      <c r="F15" s="100"/>
      <c r="G15" s="126"/>
      <c r="H15" s="127"/>
      <c r="I15" s="127"/>
      <c r="J15" s="128"/>
    </row>
    <row r="16" spans="2:10" ht="15" customHeight="1" x14ac:dyDescent="0.25">
      <c r="B16" s="104" t="s">
        <v>78</v>
      </c>
      <c r="C16" s="101">
        <f>SUM(E16:J16)</f>
        <v>0</v>
      </c>
      <c r="D16" s="100"/>
      <c r="E16" s="105" t="str">
        <f>IF('erreichte BE'!AW18=0,"",'erreichte BE'!AW18)</f>
        <v/>
      </c>
      <c r="F16" s="100"/>
      <c r="G16" s="126"/>
      <c r="H16" s="127"/>
      <c r="I16" s="127"/>
      <c r="J16" s="128"/>
    </row>
    <row r="17" spans="2:10" ht="6.75" customHeight="1" x14ac:dyDescent="0.25">
      <c r="B17" s="100"/>
      <c r="C17" s="100"/>
      <c r="D17" s="100"/>
      <c r="E17" s="108"/>
      <c r="F17" s="100"/>
      <c r="G17" s="129"/>
      <c r="H17" s="130"/>
      <c r="I17" s="130"/>
      <c r="J17" s="131"/>
    </row>
    <row r="18" spans="2:10" ht="15" customHeight="1" x14ac:dyDescent="0.25">
      <c r="B18" s="403" t="s">
        <v>47</v>
      </c>
      <c r="C18" s="403"/>
      <c r="D18" s="109"/>
      <c r="E18" s="110"/>
      <c r="F18" s="100"/>
      <c r="G18" s="132"/>
      <c r="H18" s="133"/>
      <c r="I18" s="133"/>
      <c r="J18" s="134"/>
    </row>
    <row r="19" spans="2:10" ht="15" customHeight="1" x14ac:dyDescent="0.25">
      <c r="B19" s="111" t="s">
        <v>13</v>
      </c>
      <c r="C19" s="101">
        <f t="shared" ref="C19:C24" si="0">SUM(E19:J19)</f>
        <v>0</v>
      </c>
      <c r="D19" s="100"/>
      <c r="E19" s="105" t="str">
        <f>IF('erreichte BE'!AH46=0,"",'erreichte BE'!AH46)</f>
        <v/>
      </c>
      <c r="F19" s="100"/>
      <c r="G19" s="126"/>
      <c r="H19" s="127"/>
      <c r="I19" s="127"/>
      <c r="J19" s="128"/>
    </row>
    <row r="20" spans="2:10" ht="15" customHeight="1" x14ac:dyDescent="0.25">
      <c r="B20" s="111" t="s">
        <v>14</v>
      </c>
      <c r="C20" s="101">
        <f t="shared" si="0"/>
        <v>0</v>
      </c>
      <c r="D20" s="100"/>
      <c r="E20" s="105" t="str">
        <f>IF('erreichte BE'!AI46=0,"",'erreichte BE'!AI46)</f>
        <v/>
      </c>
      <c r="F20" s="100"/>
      <c r="G20" s="126"/>
      <c r="H20" s="127"/>
      <c r="I20" s="127"/>
      <c r="J20" s="128"/>
    </row>
    <row r="21" spans="2:10" ht="15" customHeight="1" x14ac:dyDescent="0.25">
      <c r="B21" s="111" t="s">
        <v>15</v>
      </c>
      <c r="C21" s="101">
        <f t="shared" si="0"/>
        <v>0</v>
      </c>
      <c r="D21" s="100"/>
      <c r="E21" s="105" t="str">
        <f>IF('erreichte BE'!AJ46=0,"",'erreichte BE'!AJ46)</f>
        <v/>
      </c>
      <c r="F21" s="100"/>
      <c r="G21" s="126"/>
      <c r="H21" s="127"/>
      <c r="I21" s="127"/>
      <c r="J21" s="128"/>
    </row>
    <row r="22" spans="2:10" ht="15" customHeight="1" x14ac:dyDescent="0.25">
      <c r="B22" s="111" t="s">
        <v>16</v>
      </c>
      <c r="C22" s="101">
        <f t="shared" si="0"/>
        <v>0</v>
      </c>
      <c r="D22" s="100"/>
      <c r="E22" s="105" t="str">
        <f>IF('erreichte BE'!AK46=0,"",'erreichte BE'!AK46)</f>
        <v/>
      </c>
      <c r="F22" s="100"/>
      <c r="G22" s="126"/>
      <c r="H22" s="127"/>
      <c r="I22" s="127"/>
      <c r="J22" s="128"/>
    </row>
    <row r="23" spans="2:10" ht="15" customHeight="1" x14ac:dyDescent="0.25">
      <c r="B23" s="111" t="s">
        <v>17</v>
      </c>
      <c r="C23" s="101">
        <f t="shared" si="0"/>
        <v>0</v>
      </c>
      <c r="D23" s="100"/>
      <c r="E23" s="105" t="str">
        <f>IF('erreichte BE'!AL46=0,"",'erreichte BE'!AL46)</f>
        <v/>
      </c>
      <c r="F23" s="100"/>
      <c r="G23" s="126"/>
      <c r="H23" s="127"/>
      <c r="I23" s="127"/>
      <c r="J23" s="128"/>
    </row>
    <row r="24" spans="2:10" ht="15" customHeight="1" x14ac:dyDescent="0.25">
      <c r="B24" s="111" t="s">
        <v>18</v>
      </c>
      <c r="C24" s="101">
        <f t="shared" si="0"/>
        <v>0</v>
      </c>
      <c r="D24" s="100"/>
      <c r="E24" s="105" t="str">
        <f>IF('erreichte BE'!AM46=0,"",'erreichte BE'!AM46)</f>
        <v/>
      </c>
      <c r="F24" s="100"/>
      <c r="G24" s="126"/>
      <c r="H24" s="127"/>
      <c r="I24" s="127"/>
      <c r="J24" s="128"/>
    </row>
    <row r="25" spans="2:10" ht="6.75" customHeight="1" x14ac:dyDescent="0.25">
      <c r="B25" s="100"/>
      <c r="C25" s="100"/>
      <c r="D25" s="100"/>
      <c r="E25" s="108"/>
      <c r="F25" s="100"/>
      <c r="G25" s="129"/>
      <c r="H25" s="130"/>
      <c r="I25" s="130"/>
      <c r="J25" s="135"/>
    </row>
    <row r="26" spans="2:10" ht="15" customHeight="1" x14ac:dyDescent="0.25">
      <c r="B26" s="274" t="s">
        <v>73</v>
      </c>
      <c r="C26" s="112"/>
      <c r="D26" s="109"/>
      <c r="E26" s="110"/>
      <c r="F26" s="100"/>
      <c r="G26" s="132"/>
      <c r="H26" s="133"/>
      <c r="I26" s="133"/>
      <c r="J26" s="134"/>
    </row>
    <row r="27" spans="2:10" ht="15" customHeight="1" x14ac:dyDescent="0.25">
      <c r="B27" s="163" t="s">
        <v>93</v>
      </c>
      <c r="C27" s="101">
        <f>SUM(E27:J27)</f>
        <v>1</v>
      </c>
      <c r="D27" s="100"/>
      <c r="E27" s="105">
        <f>IF('erreichte BE'!O45=0,"",'erreichte BE'!O45)</f>
        <v>1</v>
      </c>
      <c r="F27" s="100"/>
      <c r="G27" s="126"/>
      <c r="H27" s="127"/>
      <c r="I27" s="127"/>
      <c r="J27" s="128"/>
    </row>
    <row r="28" spans="2:10" ht="15" customHeight="1" x14ac:dyDescent="0.25">
      <c r="B28" s="113" t="s">
        <v>25</v>
      </c>
      <c r="C28" s="100"/>
      <c r="D28" s="100"/>
      <c r="E28" s="108"/>
      <c r="F28" s="100"/>
      <c r="G28" s="129"/>
      <c r="H28" s="130"/>
      <c r="I28" s="130"/>
      <c r="J28" s="131"/>
    </row>
    <row r="29" spans="2:10" ht="15" customHeight="1" x14ac:dyDescent="0.25">
      <c r="B29" s="111" t="s">
        <v>19</v>
      </c>
      <c r="C29" s="101">
        <f t="shared" ref="C29:C34" si="1">SUM(E29:J29)</f>
        <v>1</v>
      </c>
      <c r="D29" s="100"/>
      <c r="E29" s="105">
        <f>IF('erreichte BE'!AH44=0,"",'erreichte BE'!AH44)</f>
        <v>1</v>
      </c>
      <c r="F29" s="100"/>
      <c r="G29" s="126"/>
      <c r="H29" s="127"/>
      <c r="I29" s="127"/>
      <c r="J29" s="128"/>
    </row>
    <row r="30" spans="2:10" ht="15" customHeight="1" x14ac:dyDescent="0.25">
      <c r="B30" s="111" t="s">
        <v>20</v>
      </c>
      <c r="C30" s="101">
        <f t="shared" si="1"/>
        <v>0</v>
      </c>
      <c r="D30" s="100"/>
      <c r="E30" s="105" t="str">
        <f>IF('erreichte BE'!AI44=0,"",'erreichte BE'!AI44)</f>
        <v/>
      </c>
      <c r="F30" s="100"/>
      <c r="G30" s="126"/>
      <c r="H30" s="127"/>
      <c r="I30" s="127"/>
      <c r="J30" s="128"/>
    </row>
    <row r="31" spans="2:10" ht="15" customHeight="1" x14ac:dyDescent="0.25">
      <c r="B31" s="111" t="s">
        <v>21</v>
      </c>
      <c r="C31" s="101">
        <f t="shared" si="1"/>
        <v>0</v>
      </c>
      <c r="D31" s="100"/>
      <c r="E31" s="105" t="str">
        <f>IF('erreichte BE'!AJ44=0,"",'erreichte BE'!AJ44)</f>
        <v/>
      </c>
      <c r="F31" s="100"/>
      <c r="G31" s="126"/>
      <c r="H31" s="127"/>
      <c r="I31" s="127"/>
      <c r="J31" s="128"/>
    </row>
    <row r="32" spans="2:10" ht="15" customHeight="1" x14ac:dyDescent="0.25">
      <c r="B32" s="111" t="s">
        <v>22</v>
      </c>
      <c r="C32" s="101">
        <f t="shared" si="1"/>
        <v>0</v>
      </c>
      <c r="D32" s="100"/>
      <c r="E32" s="105" t="str">
        <f>IF('erreichte BE'!AK44=0,"",'erreichte BE'!AK44)</f>
        <v/>
      </c>
      <c r="F32" s="100"/>
      <c r="G32" s="126"/>
      <c r="H32" s="127"/>
      <c r="I32" s="127"/>
      <c r="J32" s="128"/>
    </row>
    <row r="33" spans="2:10" ht="15" customHeight="1" x14ac:dyDescent="0.25">
      <c r="B33" s="111" t="s">
        <v>23</v>
      </c>
      <c r="C33" s="101">
        <f t="shared" si="1"/>
        <v>0</v>
      </c>
      <c r="D33" s="100"/>
      <c r="E33" s="105" t="str">
        <f>IF('erreichte BE'!AL44=0,"",'erreichte BE'!AL44)</f>
        <v/>
      </c>
      <c r="F33" s="100"/>
      <c r="G33" s="126"/>
      <c r="H33" s="127"/>
      <c r="I33" s="127"/>
      <c r="J33" s="128"/>
    </row>
    <row r="34" spans="2:10" ht="15" customHeight="1" x14ac:dyDescent="0.25">
      <c r="B34" s="111" t="s">
        <v>24</v>
      </c>
      <c r="C34" s="101">
        <f t="shared" si="1"/>
        <v>0</v>
      </c>
      <c r="D34" s="100"/>
      <c r="E34" s="105" t="str">
        <f>IF('erreichte BE'!AM44=0,"",'erreichte BE'!AM44)</f>
        <v/>
      </c>
      <c r="F34" s="100"/>
      <c r="G34" s="126"/>
      <c r="H34" s="127"/>
      <c r="I34" s="127"/>
      <c r="J34" s="128"/>
    </row>
    <row r="35" spans="2:10" ht="6.75" customHeight="1" x14ac:dyDescent="0.25">
      <c r="B35" s="100"/>
      <c r="C35" s="100"/>
      <c r="D35" s="100"/>
      <c r="E35" s="108"/>
      <c r="F35" s="100"/>
      <c r="G35" s="129"/>
      <c r="H35" s="130"/>
      <c r="I35" s="130"/>
      <c r="J35" s="131"/>
    </row>
    <row r="36" spans="2:10" ht="15" customHeight="1" x14ac:dyDescent="0.25">
      <c r="B36" s="163" t="s">
        <v>94</v>
      </c>
      <c r="C36" s="101">
        <f>SUM(E36:J36)</f>
        <v>1</v>
      </c>
      <c r="D36" s="100"/>
      <c r="E36" s="105">
        <f>IF('erreichte BE'!R45=0,"",'erreichte BE'!R45)</f>
        <v>1</v>
      </c>
      <c r="F36" s="100"/>
      <c r="G36" s="126"/>
      <c r="H36" s="127"/>
      <c r="I36" s="127"/>
      <c r="J36" s="128"/>
    </row>
    <row r="37" spans="2:10" ht="15" customHeight="1" x14ac:dyDescent="0.25">
      <c r="B37" s="113" t="s">
        <v>26</v>
      </c>
      <c r="C37" s="100"/>
      <c r="D37" s="100"/>
      <c r="E37" s="108"/>
      <c r="F37" s="100"/>
      <c r="G37" s="129"/>
      <c r="H37" s="130"/>
      <c r="I37" s="130"/>
      <c r="J37" s="131"/>
    </row>
    <row r="38" spans="2:10" ht="15" customHeight="1" x14ac:dyDescent="0.25">
      <c r="B38" s="111" t="s">
        <v>19</v>
      </c>
      <c r="C38" s="101">
        <f t="shared" ref="C38:C43" si="2">SUM(E38:J38)</f>
        <v>1</v>
      </c>
      <c r="D38" s="100"/>
      <c r="E38" s="105">
        <f>IF('erreichte BE'!AH45=0,"",'erreichte BE'!AH45)</f>
        <v>1</v>
      </c>
      <c r="F38" s="100"/>
      <c r="G38" s="126"/>
      <c r="H38" s="127"/>
      <c r="I38" s="127"/>
      <c r="J38" s="128"/>
    </row>
    <row r="39" spans="2:10" ht="15" customHeight="1" x14ac:dyDescent="0.25">
      <c r="B39" s="111" t="s">
        <v>20</v>
      </c>
      <c r="C39" s="101">
        <f t="shared" si="2"/>
        <v>0</v>
      </c>
      <c r="D39" s="100"/>
      <c r="E39" s="105" t="str">
        <f>IF('erreichte BE'!AI45=0,"",'erreichte BE'!AI45)</f>
        <v/>
      </c>
      <c r="F39" s="100"/>
      <c r="G39" s="126"/>
      <c r="H39" s="127"/>
      <c r="I39" s="127"/>
      <c r="J39" s="128"/>
    </row>
    <row r="40" spans="2:10" ht="15" customHeight="1" x14ac:dyDescent="0.25">
      <c r="B40" s="111" t="s">
        <v>21</v>
      </c>
      <c r="C40" s="101">
        <f t="shared" si="2"/>
        <v>0</v>
      </c>
      <c r="D40" s="100"/>
      <c r="E40" s="105" t="str">
        <f>IF('erreichte BE'!AJ45=0,"",'erreichte BE'!AJ45)</f>
        <v/>
      </c>
      <c r="F40" s="100"/>
      <c r="G40" s="126"/>
      <c r="H40" s="127"/>
      <c r="I40" s="127"/>
      <c r="J40" s="128"/>
    </row>
    <row r="41" spans="2:10" ht="15" customHeight="1" x14ac:dyDescent="0.25">
      <c r="B41" s="111" t="s">
        <v>22</v>
      </c>
      <c r="C41" s="101">
        <f t="shared" si="2"/>
        <v>0</v>
      </c>
      <c r="D41" s="100"/>
      <c r="E41" s="105" t="str">
        <f>IF('erreichte BE'!AK45=0,"",'erreichte BE'!AK45)</f>
        <v/>
      </c>
      <c r="F41" s="100"/>
      <c r="G41" s="126"/>
      <c r="H41" s="127"/>
      <c r="I41" s="127"/>
      <c r="J41" s="128"/>
    </row>
    <row r="42" spans="2:10" ht="15" customHeight="1" x14ac:dyDescent="0.25">
      <c r="B42" s="111" t="s">
        <v>23</v>
      </c>
      <c r="C42" s="101">
        <f t="shared" si="2"/>
        <v>0</v>
      </c>
      <c r="D42" s="100"/>
      <c r="E42" s="105" t="str">
        <f>IF('erreichte BE'!AL45=0,"",'erreichte BE'!AL45)</f>
        <v/>
      </c>
      <c r="F42" s="100"/>
      <c r="G42" s="126"/>
      <c r="H42" s="127"/>
      <c r="I42" s="127"/>
      <c r="J42" s="128"/>
    </row>
    <row r="43" spans="2:10" ht="15" customHeight="1" x14ac:dyDescent="0.25">
      <c r="B43" s="111" t="s">
        <v>24</v>
      </c>
      <c r="C43" s="101">
        <f t="shared" si="2"/>
        <v>0</v>
      </c>
      <c r="D43" s="100"/>
      <c r="E43" s="105" t="str">
        <f>IF('erreichte BE'!AM45=0,"",'erreichte BE'!AM45)</f>
        <v/>
      </c>
      <c r="F43" s="100"/>
      <c r="G43" s="126"/>
      <c r="H43" s="127"/>
      <c r="I43" s="127"/>
      <c r="J43" s="128"/>
    </row>
    <row r="44" spans="2:10" ht="6.75" customHeight="1" x14ac:dyDescent="0.25">
      <c r="B44" s="111"/>
      <c r="C44" s="100"/>
      <c r="D44" s="100"/>
      <c r="E44" s="108"/>
      <c r="F44" s="100"/>
      <c r="G44" s="129"/>
      <c r="H44" s="130"/>
      <c r="I44" s="130"/>
      <c r="J44" s="131"/>
    </row>
    <row r="45" spans="2:10" ht="15" customHeight="1" x14ac:dyDescent="0.25">
      <c r="B45" s="274" t="s">
        <v>46</v>
      </c>
      <c r="C45" s="112"/>
      <c r="D45" s="109"/>
      <c r="E45" s="110"/>
      <c r="F45" s="100"/>
      <c r="G45" s="132"/>
      <c r="H45" s="133"/>
      <c r="I45" s="133"/>
      <c r="J45" s="134"/>
    </row>
    <row r="46" spans="2:10" ht="15" customHeight="1" x14ac:dyDescent="0.25">
      <c r="B46" s="114" t="s">
        <v>177</v>
      </c>
      <c r="C46" s="100"/>
      <c r="D46" s="100"/>
      <c r="E46" s="108"/>
      <c r="F46" s="100"/>
      <c r="G46" s="129"/>
      <c r="H46" s="130"/>
      <c r="I46" s="130"/>
      <c r="J46" s="131"/>
    </row>
    <row r="47" spans="2:10" ht="15" customHeight="1" x14ac:dyDescent="0.25">
      <c r="B47" s="115" t="s">
        <v>0</v>
      </c>
      <c r="C47" s="100"/>
      <c r="D47" s="100"/>
      <c r="E47" s="108"/>
      <c r="F47" s="100"/>
      <c r="G47" s="129"/>
      <c r="H47" s="130"/>
      <c r="I47" s="130"/>
      <c r="J47" s="131"/>
    </row>
    <row r="48" spans="2:10" ht="15" customHeight="1" x14ac:dyDescent="0.25">
      <c r="B48" s="111" t="s">
        <v>179</v>
      </c>
      <c r="C48" s="101">
        <f t="shared" ref="C48:C64" si="3">SUM(E48:J48)</f>
        <v>5</v>
      </c>
      <c r="D48" s="100"/>
      <c r="E48" s="105">
        <f>IF('erreichte BE'!E40=0,"",'erreichte BE'!E40)</f>
        <v>5</v>
      </c>
      <c r="F48" s="100"/>
      <c r="G48" s="126"/>
      <c r="H48" s="127"/>
      <c r="I48" s="127"/>
      <c r="J48" s="128"/>
    </row>
    <row r="49" spans="2:10" ht="15" customHeight="1" x14ac:dyDescent="0.25">
      <c r="B49" s="111" t="s">
        <v>180</v>
      </c>
      <c r="C49" s="101">
        <f t="shared" si="3"/>
        <v>4</v>
      </c>
      <c r="D49" s="100"/>
      <c r="E49" s="105">
        <f>IF('erreichte BE'!F40=0,"",'erreichte BE'!F40)</f>
        <v>4</v>
      </c>
      <c r="F49" s="100"/>
      <c r="G49" s="126"/>
      <c r="H49" s="127"/>
      <c r="I49" s="127"/>
      <c r="J49" s="128"/>
    </row>
    <row r="50" spans="2:10" ht="15" customHeight="1" x14ac:dyDescent="0.25">
      <c r="B50" s="100" t="s">
        <v>181</v>
      </c>
      <c r="C50" s="101">
        <f t="shared" si="3"/>
        <v>1</v>
      </c>
      <c r="D50" s="100"/>
      <c r="E50" s="105">
        <f>IF('erreichte BE'!G40=0,"",'erreichte BE'!G40)</f>
        <v>1</v>
      </c>
      <c r="F50" s="100"/>
      <c r="G50" s="126"/>
      <c r="H50" s="127"/>
      <c r="I50" s="127"/>
      <c r="J50" s="128"/>
    </row>
    <row r="51" spans="2:10" ht="15" customHeight="1" x14ac:dyDescent="0.25">
      <c r="B51" s="100" t="s">
        <v>182</v>
      </c>
      <c r="C51" s="101">
        <f t="shared" si="3"/>
        <v>2</v>
      </c>
      <c r="D51" s="100"/>
      <c r="E51" s="105">
        <f>IF('erreichte BE'!H40=0,"",'erreichte BE'!H40)</f>
        <v>2</v>
      </c>
      <c r="F51" s="100"/>
      <c r="G51" s="126"/>
      <c r="H51" s="127"/>
      <c r="I51" s="127"/>
      <c r="J51" s="128"/>
    </row>
    <row r="52" spans="2:10" ht="15" customHeight="1" x14ac:dyDescent="0.25">
      <c r="B52" s="100" t="s">
        <v>183</v>
      </c>
      <c r="C52" s="101">
        <f t="shared" si="3"/>
        <v>3</v>
      </c>
      <c r="D52" s="100"/>
      <c r="E52" s="105">
        <f>IF('erreichte BE'!I40=0,"",'erreichte BE'!I40)</f>
        <v>3</v>
      </c>
      <c r="F52" s="100"/>
      <c r="G52" s="126"/>
      <c r="H52" s="127"/>
      <c r="I52" s="127"/>
      <c r="J52" s="128"/>
    </row>
    <row r="53" spans="2:10" ht="15" customHeight="1" x14ac:dyDescent="0.25">
      <c r="B53" s="100" t="s">
        <v>184</v>
      </c>
      <c r="C53" s="101">
        <f t="shared" si="3"/>
        <v>1</v>
      </c>
      <c r="D53" s="100"/>
      <c r="E53" s="105">
        <f>IF('erreichte BE'!J40=0,"",'erreichte BE'!J40)</f>
        <v>1</v>
      </c>
      <c r="F53" s="100"/>
      <c r="G53" s="126"/>
      <c r="H53" s="127"/>
      <c r="I53" s="127"/>
      <c r="J53" s="128"/>
    </row>
    <row r="54" spans="2:10" ht="15" customHeight="1" x14ac:dyDescent="0.25">
      <c r="B54" s="100" t="s">
        <v>185</v>
      </c>
      <c r="C54" s="101">
        <f t="shared" si="3"/>
        <v>3</v>
      </c>
      <c r="D54" s="100"/>
      <c r="E54" s="105">
        <f>IF('erreichte BE'!K40=0,"",'erreichte BE'!K40)</f>
        <v>3</v>
      </c>
      <c r="F54" s="100"/>
      <c r="G54" s="126"/>
      <c r="H54" s="127"/>
      <c r="I54" s="127"/>
      <c r="J54" s="128"/>
    </row>
    <row r="55" spans="2:10" ht="15" customHeight="1" x14ac:dyDescent="0.25">
      <c r="B55" s="100" t="s">
        <v>186</v>
      </c>
      <c r="C55" s="101">
        <f t="shared" si="3"/>
        <v>1</v>
      </c>
      <c r="D55" s="100"/>
      <c r="E55" s="105">
        <f>IF('erreichte BE'!L40=0,"",'erreichte BE'!L40)</f>
        <v>1</v>
      </c>
      <c r="F55" s="100"/>
      <c r="G55" s="126"/>
      <c r="H55" s="127"/>
      <c r="I55" s="127"/>
      <c r="J55" s="128"/>
    </row>
    <row r="56" spans="2:10" ht="15" customHeight="1" x14ac:dyDescent="0.25">
      <c r="B56" s="100" t="s">
        <v>187</v>
      </c>
      <c r="C56" s="101">
        <f t="shared" si="3"/>
        <v>1</v>
      </c>
      <c r="D56" s="100"/>
      <c r="E56" s="105">
        <f>IF('erreichte BE'!M40=0,"",'erreichte BE'!M40)</f>
        <v>1</v>
      </c>
      <c r="F56" s="100"/>
      <c r="G56" s="126"/>
      <c r="H56" s="127"/>
      <c r="I56" s="127"/>
      <c r="J56" s="128"/>
    </row>
    <row r="57" spans="2:10" ht="15" customHeight="1" x14ac:dyDescent="0.25">
      <c r="B57" s="100" t="s">
        <v>188</v>
      </c>
      <c r="C57" s="101">
        <f t="shared" si="3"/>
        <v>3</v>
      </c>
      <c r="D57" s="100"/>
      <c r="E57" s="105">
        <f>IF('erreichte BE'!N40=0,"",'erreichte BE'!N40)</f>
        <v>3</v>
      </c>
      <c r="F57" s="100"/>
      <c r="G57" s="126"/>
      <c r="H57" s="127"/>
      <c r="I57" s="127"/>
      <c r="J57" s="128"/>
    </row>
    <row r="58" spans="2:10" ht="15" customHeight="1" x14ac:dyDescent="0.25">
      <c r="B58" s="100" t="s">
        <v>189</v>
      </c>
      <c r="C58" s="101">
        <f t="shared" si="3"/>
        <v>4</v>
      </c>
      <c r="D58" s="100"/>
      <c r="E58" s="105">
        <f>IF('erreichte BE'!O40=0,"",'erreichte BE'!O40)</f>
        <v>4</v>
      </c>
      <c r="F58" s="100"/>
      <c r="G58" s="126"/>
      <c r="H58" s="127"/>
      <c r="I58" s="127"/>
      <c r="J58" s="128"/>
    </row>
    <row r="59" spans="2:10" ht="15" customHeight="1" x14ac:dyDescent="0.25">
      <c r="B59" s="100" t="s">
        <v>190</v>
      </c>
      <c r="C59" s="101">
        <f t="shared" si="3"/>
        <v>2</v>
      </c>
      <c r="D59" s="100"/>
      <c r="E59" s="105">
        <f>IF('erreichte BE'!P40=0,"",'erreichte BE'!P40)</f>
        <v>2</v>
      </c>
      <c r="F59" s="100"/>
      <c r="G59" s="126"/>
      <c r="H59" s="127"/>
      <c r="I59" s="127"/>
      <c r="J59" s="128"/>
    </row>
    <row r="60" spans="2:10" ht="15" customHeight="1" x14ac:dyDescent="0.25">
      <c r="B60" s="100" t="s">
        <v>191</v>
      </c>
      <c r="C60" s="101">
        <f t="shared" si="3"/>
        <v>2</v>
      </c>
      <c r="D60" s="100"/>
      <c r="E60" s="105">
        <f>IF('erreichte BE'!Q40=0,"",'erreichte BE'!Q40)</f>
        <v>2</v>
      </c>
      <c r="F60" s="100"/>
      <c r="G60" s="126"/>
      <c r="H60" s="127"/>
      <c r="I60" s="127"/>
      <c r="J60" s="128"/>
    </row>
    <row r="61" spans="2:10" ht="15" customHeight="1" x14ac:dyDescent="0.25">
      <c r="B61" s="100" t="s">
        <v>192</v>
      </c>
      <c r="C61" s="101">
        <f t="shared" si="3"/>
        <v>3</v>
      </c>
      <c r="D61" s="100"/>
      <c r="E61" s="105">
        <f>IF('erreichte BE'!R40=0,"",'erreichte BE'!R40)</f>
        <v>3</v>
      </c>
      <c r="F61" s="100"/>
      <c r="G61" s="126"/>
      <c r="H61" s="127"/>
      <c r="I61" s="127"/>
      <c r="J61" s="128"/>
    </row>
    <row r="62" spans="2:10" ht="15" customHeight="1" x14ac:dyDescent="0.25">
      <c r="B62" s="100" t="s">
        <v>193</v>
      </c>
      <c r="C62" s="101">
        <f t="shared" si="3"/>
        <v>3</v>
      </c>
      <c r="D62" s="100"/>
      <c r="E62" s="105">
        <f>IF('erreichte BE'!S40=0,"",'erreichte BE'!S40)</f>
        <v>3</v>
      </c>
      <c r="F62" s="100"/>
      <c r="G62" s="126"/>
      <c r="H62" s="127"/>
      <c r="I62" s="127"/>
      <c r="J62" s="128"/>
    </row>
    <row r="63" spans="2:10" ht="15" customHeight="1" x14ac:dyDescent="0.25">
      <c r="B63" s="100" t="s">
        <v>194</v>
      </c>
      <c r="C63" s="101">
        <f t="shared" si="3"/>
        <v>7</v>
      </c>
      <c r="D63" s="100"/>
      <c r="E63" s="105">
        <f>IF('erreichte BE'!T40=0,"",'erreichte BE'!T40)</f>
        <v>7</v>
      </c>
      <c r="F63" s="100"/>
      <c r="G63" s="126"/>
      <c r="H63" s="127"/>
      <c r="I63" s="127"/>
      <c r="J63" s="128"/>
    </row>
    <row r="64" spans="2:10" ht="15" customHeight="1" x14ac:dyDescent="0.25">
      <c r="B64" s="100" t="s">
        <v>91</v>
      </c>
      <c r="C64" s="101">
        <f t="shared" si="3"/>
        <v>5</v>
      </c>
      <c r="D64" s="100"/>
      <c r="E64" s="105">
        <f>IF('erreichte BE'!U40=0,"",'erreichte BE'!U40)</f>
        <v>5</v>
      </c>
      <c r="F64" s="100"/>
      <c r="G64" s="126"/>
      <c r="H64" s="127"/>
      <c r="I64" s="127"/>
      <c r="J64" s="128"/>
    </row>
    <row r="65" spans="2:10" ht="6.75" customHeight="1" x14ac:dyDescent="0.25">
      <c r="B65" s="100"/>
      <c r="C65" s="102"/>
      <c r="D65" s="100"/>
      <c r="E65" s="108"/>
      <c r="F65" s="100"/>
      <c r="G65" s="129"/>
      <c r="H65" s="130"/>
      <c r="I65" s="130"/>
      <c r="J65" s="131"/>
    </row>
    <row r="66" spans="2:10" ht="15" customHeight="1" x14ac:dyDescent="0.25">
      <c r="B66" s="115" t="s">
        <v>41</v>
      </c>
      <c r="C66" s="102"/>
      <c r="D66" s="100"/>
      <c r="E66" s="108"/>
      <c r="F66" s="100"/>
      <c r="G66" s="129"/>
      <c r="H66" s="130"/>
      <c r="I66" s="130"/>
      <c r="J66" s="131"/>
    </row>
    <row r="67" spans="2:10" ht="15" customHeight="1" x14ac:dyDescent="0.25">
      <c r="B67" s="160" t="s">
        <v>205</v>
      </c>
      <c r="C67" s="101">
        <f>SUM(E67:J67)</f>
        <v>1</v>
      </c>
      <c r="D67" s="100"/>
      <c r="E67" s="105">
        <f>IF('erreichte BE'!P45=0,"",'erreichte BE'!P45)</f>
        <v>1</v>
      </c>
      <c r="F67" s="100"/>
      <c r="G67" s="126"/>
      <c r="H67" s="127"/>
      <c r="I67" s="127"/>
      <c r="J67" s="128"/>
    </row>
    <row r="68" spans="2:10" ht="15" customHeight="1" x14ac:dyDescent="0.25">
      <c r="B68" s="116" t="s">
        <v>92</v>
      </c>
      <c r="C68" s="101">
        <f>SUM(E68:J68)</f>
        <v>50</v>
      </c>
      <c r="D68" s="100"/>
      <c r="E68" s="105">
        <f>IF('erreichte BE'!P45=0,"",'erreichte BE'!P46)</f>
        <v>50</v>
      </c>
      <c r="F68" s="100"/>
      <c r="G68" s="126"/>
      <c r="H68" s="127"/>
      <c r="I68" s="127"/>
      <c r="J68" s="128"/>
    </row>
    <row r="69" spans="2:10" ht="15" customHeight="1" x14ac:dyDescent="0.25">
      <c r="B69" s="161" t="s">
        <v>206</v>
      </c>
      <c r="C69" s="101">
        <f>SUM(E69:J69)</f>
        <v>0</v>
      </c>
      <c r="D69" s="100"/>
      <c r="E69" s="105" t="str">
        <f>IF('erreichte BE'!Q45=0,"",'erreichte BE'!Q45)</f>
        <v/>
      </c>
      <c r="F69" s="100"/>
      <c r="G69" s="126"/>
      <c r="H69" s="127"/>
      <c r="I69" s="127"/>
      <c r="J69" s="128"/>
    </row>
    <row r="70" spans="2:10" ht="15" customHeight="1" x14ac:dyDescent="0.25">
      <c r="B70" s="116" t="s">
        <v>92</v>
      </c>
      <c r="C70" s="101">
        <f>SUM(E70:J70)</f>
        <v>0</v>
      </c>
      <c r="D70" s="100"/>
      <c r="E70" s="105">
        <f>IF('erreichte BE'!Q45=0,"",'erreichte BE'!Q46)</f>
        <v>0</v>
      </c>
      <c r="F70" s="100"/>
      <c r="G70" s="126"/>
      <c r="H70" s="127"/>
      <c r="I70" s="127"/>
      <c r="J70" s="128"/>
    </row>
    <row r="71" spans="2:10" ht="15" customHeight="1" x14ac:dyDescent="0.25">
      <c r="B71" s="100"/>
      <c r="C71" s="100"/>
      <c r="D71" s="100"/>
      <c r="E71" s="108"/>
      <c r="F71" s="100"/>
      <c r="G71" s="129"/>
      <c r="H71" s="130"/>
      <c r="I71" s="130"/>
      <c r="J71" s="135"/>
    </row>
    <row r="72" spans="2:10" ht="15" customHeight="1" x14ac:dyDescent="0.25">
      <c r="B72" s="114" t="s">
        <v>178</v>
      </c>
      <c r="C72" s="117"/>
      <c r="D72" s="118"/>
      <c r="E72" s="106"/>
      <c r="F72" s="118"/>
      <c r="G72" s="136"/>
      <c r="H72" s="137"/>
      <c r="I72" s="137"/>
      <c r="J72" s="135"/>
    </row>
    <row r="73" spans="2:10" ht="15" customHeight="1" x14ac:dyDescent="0.25">
      <c r="B73" s="115" t="s">
        <v>0</v>
      </c>
      <c r="C73" s="117"/>
      <c r="D73" s="118"/>
      <c r="E73" s="119"/>
      <c r="F73" s="118"/>
      <c r="G73" s="138"/>
      <c r="H73" s="139"/>
      <c r="I73" s="139"/>
      <c r="J73" s="140"/>
    </row>
    <row r="74" spans="2:10" ht="15" customHeight="1" x14ac:dyDescent="0.25">
      <c r="B74" s="100" t="s">
        <v>179</v>
      </c>
      <c r="C74" s="101">
        <f t="shared" ref="C74:C86" si="4">SUM(E74:J74)</f>
        <v>3</v>
      </c>
      <c r="D74" s="100"/>
      <c r="E74" s="105">
        <f>IF('erreichte BE'!Z40=0,"",'erreichte BE'!Z40)</f>
        <v>3</v>
      </c>
      <c r="F74" s="100"/>
      <c r="G74" s="126"/>
      <c r="H74" s="127"/>
      <c r="I74" s="127"/>
      <c r="J74" s="128"/>
    </row>
    <row r="75" spans="2:10" ht="15" customHeight="1" x14ac:dyDescent="0.25">
      <c r="B75" s="100" t="s">
        <v>180</v>
      </c>
      <c r="C75" s="101">
        <f t="shared" si="4"/>
        <v>5</v>
      </c>
      <c r="D75" s="100"/>
      <c r="E75" s="105">
        <f>IF('erreichte BE'!AA40=0,"",'erreichte BE'!AA40)</f>
        <v>5</v>
      </c>
      <c r="F75" s="100"/>
      <c r="G75" s="126"/>
      <c r="H75" s="127"/>
      <c r="I75" s="127"/>
      <c r="J75" s="128"/>
    </row>
    <row r="76" spans="2:10" ht="15" customHeight="1" x14ac:dyDescent="0.25">
      <c r="B76" s="100" t="s">
        <v>195</v>
      </c>
      <c r="C76" s="101">
        <f t="shared" si="4"/>
        <v>4</v>
      </c>
      <c r="D76" s="100"/>
      <c r="E76" s="105">
        <f>IF('erreichte BE'!AB40=0,"",'erreichte BE'!AB40)</f>
        <v>4</v>
      </c>
      <c r="F76" s="100"/>
      <c r="G76" s="126"/>
      <c r="H76" s="127"/>
      <c r="I76" s="127"/>
      <c r="J76" s="128"/>
    </row>
    <row r="77" spans="2:10" ht="15" customHeight="1" x14ac:dyDescent="0.25">
      <c r="B77" s="100" t="s">
        <v>196</v>
      </c>
      <c r="C77" s="101">
        <f t="shared" si="4"/>
        <v>3</v>
      </c>
      <c r="D77" s="100"/>
      <c r="E77" s="105">
        <f>IF('erreichte BE'!AC40=0,"",'erreichte BE'!AC40)</f>
        <v>3</v>
      </c>
      <c r="F77" s="100"/>
      <c r="G77" s="126"/>
      <c r="H77" s="127"/>
      <c r="I77" s="127"/>
      <c r="J77" s="128"/>
    </row>
    <row r="78" spans="2:10" ht="15" customHeight="1" x14ac:dyDescent="0.25">
      <c r="B78" s="100" t="s">
        <v>197</v>
      </c>
      <c r="C78" s="101">
        <f t="shared" si="4"/>
        <v>2</v>
      </c>
      <c r="D78" s="100"/>
      <c r="E78" s="105">
        <f>IF('erreichte BE'!AD40=0,"",'erreichte BE'!AD40)</f>
        <v>2</v>
      </c>
      <c r="F78" s="100"/>
      <c r="G78" s="126"/>
      <c r="H78" s="127"/>
      <c r="I78" s="127"/>
      <c r="J78" s="128"/>
    </row>
    <row r="79" spans="2:10" ht="15" customHeight="1" x14ac:dyDescent="0.25">
      <c r="B79" s="100" t="s">
        <v>198</v>
      </c>
      <c r="C79" s="101">
        <f t="shared" si="4"/>
        <v>6</v>
      </c>
      <c r="D79" s="100"/>
      <c r="E79" s="105">
        <f>IF('erreichte BE'!AE40=0,"",'erreichte BE'!AE40)</f>
        <v>6</v>
      </c>
      <c r="F79" s="100"/>
      <c r="G79" s="126"/>
      <c r="H79" s="127"/>
      <c r="I79" s="127"/>
      <c r="J79" s="128"/>
    </row>
    <row r="80" spans="2:10" ht="15" customHeight="1" x14ac:dyDescent="0.25">
      <c r="B80" s="100" t="s">
        <v>199</v>
      </c>
      <c r="C80" s="101">
        <f t="shared" si="4"/>
        <v>1</v>
      </c>
      <c r="D80" s="100"/>
      <c r="E80" s="105">
        <f>IF('erreichte BE'!AF40=0,"",'erreichte BE'!AF40)</f>
        <v>1</v>
      </c>
      <c r="F80" s="100"/>
      <c r="G80" s="126"/>
      <c r="H80" s="127"/>
      <c r="I80" s="127"/>
      <c r="J80" s="128"/>
    </row>
    <row r="81" spans="1:10" ht="15" customHeight="1" x14ac:dyDescent="0.25">
      <c r="B81" s="100" t="s">
        <v>200</v>
      </c>
      <c r="C81" s="101">
        <f t="shared" si="4"/>
        <v>2</v>
      </c>
      <c r="D81" s="100"/>
      <c r="E81" s="105">
        <f>IF('erreichte BE'!AG40=0,"",'erreichte BE'!AG40)</f>
        <v>2</v>
      </c>
      <c r="F81" s="100"/>
      <c r="G81" s="126"/>
      <c r="H81" s="127"/>
      <c r="I81" s="127"/>
      <c r="J81" s="128"/>
    </row>
    <row r="82" spans="1:10" ht="15" customHeight="1" x14ac:dyDescent="0.25">
      <c r="B82" s="100" t="s">
        <v>201</v>
      </c>
      <c r="C82" s="101">
        <f t="shared" si="4"/>
        <v>2</v>
      </c>
      <c r="D82" s="100"/>
      <c r="E82" s="105">
        <f>IF('erreichte BE'!AH40=0,"",'erreichte BE'!AH40)</f>
        <v>2</v>
      </c>
      <c r="F82" s="100"/>
      <c r="G82" s="126"/>
      <c r="H82" s="127"/>
      <c r="I82" s="127"/>
      <c r="J82" s="128"/>
    </row>
    <row r="83" spans="1:10" ht="15" customHeight="1" x14ac:dyDescent="0.25">
      <c r="B83" s="100" t="s">
        <v>202</v>
      </c>
      <c r="C83" s="101">
        <f t="shared" si="4"/>
        <v>3</v>
      </c>
      <c r="D83" s="100"/>
      <c r="E83" s="105">
        <f>IF('erreichte BE'!AI40=0,"",'erreichte BE'!AI40)</f>
        <v>3</v>
      </c>
      <c r="F83" s="100"/>
      <c r="G83" s="126"/>
      <c r="H83" s="127"/>
      <c r="I83" s="127"/>
      <c r="J83" s="128"/>
    </row>
    <row r="84" spans="1:10" ht="15" customHeight="1" x14ac:dyDescent="0.25">
      <c r="B84" s="100" t="s">
        <v>203</v>
      </c>
      <c r="C84" s="101">
        <f t="shared" si="4"/>
        <v>6</v>
      </c>
      <c r="D84" s="100"/>
      <c r="E84" s="105">
        <f>IF('erreichte BE'!AJ40=0,"",'erreichte BE'!AJ40)</f>
        <v>6</v>
      </c>
      <c r="F84" s="100"/>
      <c r="G84" s="126"/>
      <c r="H84" s="127"/>
      <c r="I84" s="127"/>
      <c r="J84" s="128"/>
    </row>
    <row r="85" spans="1:10" ht="15" customHeight="1" x14ac:dyDescent="0.25">
      <c r="B85" s="100" t="s">
        <v>204</v>
      </c>
      <c r="C85" s="101">
        <f t="shared" si="4"/>
        <v>8</v>
      </c>
      <c r="D85" s="100"/>
      <c r="E85" s="105">
        <f>IF('erreichte BE'!AK40=0,"",'erreichte BE'!AK40)</f>
        <v>8</v>
      </c>
      <c r="F85" s="100"/>
      <c r="G85" s="126"/>
      <c r="H85" s="127"/>
      <c r="I85" s="127"/>
      <c r="J85" s="128"/>
    </row>
    <row r="86" spans="1:10" ht="15" customHeight="1" x14ac:dyDescent="0.25">
      <c r="B86" s="100" t="s">
        <v>91</v>
      </c>
      <c r="C86" s="101">
        <f t="shared" si="4"/>
        <v>5</v>
      </c>
      <c r="D86" s="100"/>
      <c r="E86" s="105">
        <f>IF('erreichte BE'!AL40=0,"",'erreichte BE'!AL40)</f>
        <v>5</v>
      </c>
      <c r="F86" s="100"/>
      <c r="G86" s="126"/>
      <c r="H86" s="127"/>
      <c r="I86" s="127"/>
      <c r="J86" s="128"/>
    </row>
    <row r="87" spans="1:10" ht="6.75" customHeight="1" x14ac:dyDescent="0.25">
      <c r="B87" s="100"/>
      <c r="C87" s="100"/>
      <c r="D87" s="100"/>
      <c r="E87" s="108"/>
      <c r="F87" s="100"/>
      <c r="G87" s="129"/>
      <c r="H87" s="130"/>
      <c r="I87" s="130"/>
      <c r="J87" s="131"/>
    </row>
    <row r="88" spans="1:10" ht="15" customHeight="1" x14ac:dyDescent="0.25">
      <c r="B88" s="115" t="s">
        <v>41</v>
      </c>
      <c r="C88" s="102"/>
      <c r="D88" s="100"/>
      <c r="E88" s="108"/>
      <c r="F88" s="100"/>
      <c r="G88" s="129"/>
      <c r="H88" s="130"/>
      <c r="I88" s="130"/>
      <c r="J88" s="131"/>
    </row>
    <row r="89" spans="1:10" ht="15" customHeight="1" x14ac:dyDescent="0.25">
      <c r="B89" s="162" t="s">
        <v>207</v>
      </c>
      <c r="C89" s="101">
        <f>SUM(E89:J89)</f>
        <v>0</v>
      </c>
      <c r="D89" s="100"/>
      <c r="E89" s="105" t="str">
        <f>IF('erreichte BE'!S45=0,"",'erreichte BE'!S45)</f>
        <v/>
      </c>
      <c r="F89" s="100"/>
      <c r="G89" s="126"/>
      <c r="H89" s="127"/>
      <c r="I89" s="127"/>
      <c r="J89" s="128"/>
    </row>
    <row r="90" spans="1:10" ht="15" customHeight="1" x14ac:dyDescent="0.25">
      <c r="B90" s="116" t="s">
        <v>92</v>
      </c>
      <c r="C90" s="101">
        <f>SUM(E90:J90)</f>
        <v>0</v>
      </c>
      <c r="D90" s="100"/>
      <c r="E90" s="105">
        <f>IF('erreichte BE'!S45=0,"",'erreichte BE'!S46)</f>
        <v>0</v>
      </c>
      <c r="F90" s="100"/>
      <c r="G90" s="126"/>
      <c r="H90" s="127"/>
      <c r="I90" s="127"/>
      <c r="J90" s="128"/>
    </row>
    <row r="91" spans="1:10" ht="15" customHeight="1" x14ac:dyDescent="0.25">
      <c r="B91" s="161" t="s">
        <v>208</v>
      </c>
      <c r="C91" s="101">
        <f>SUM(E91:J91)</f>
        <v>1</v>
      </c>
      <c r="D91" s="100"/>
      <c r="E91" s="105">
        <f>IF('erreichte BE'!T45=0,"",'erreichte BE'!T45)</f>
        <v>1</v>
      </c>
      <c r="F91" s="100"/>
      <c r="G91" s="126"/>
      <c r="H91" s="127"/>
      <c r="I91" s="127"/>
      <c r="J91" s="128"/>
    </row>
    <row r="92" spans="1:10" ht="15" customHeight="1" thickBot="1" x14ac:dyDescent="0.3">
      <c r="B92" s="116" t="s">
        <v>92</v>
      </c>
      <c r="C92" s="101">
        <f>SUM(E92:J92)</f>
        <v>50</v>
      </c>
      <c r="D92" s="100"/>
      <c r="E92" s="105">
        <f>IF('erreichte BE'!T45=0,"",'erreichte BE'!T46)</f>
        <v>50</v>
      </c>
      <c r="F92" s="100"/>
      <c r="G92" s="141"/>
      <c r="H92" s="142"/>
      <c r="I92" s="142"/>
      <c r="J92" s="143"/>
    </row>
    <row r="93" spans="1:10" ht="6.75" customHeight="1" thickTop="1" x14ac:dyDescent="0.25">
      <c r="E93" s="120"/>
      <c r="F93" s="121"/>
      <c r="J93" s="122"/>
    </row>
    <row r="94" spans="1:10" ht="15" customHeight="1" x14ac:dyDescent="0.25">
      <c r="B94" s="402" t="s">
        <v>75</v>
      </c>
      <c r="C94" s="402"/>
    </row>
    <row r="95" spans="1:10" ht="13.5" customHeight="1" x14ac:dyDescent="0.25">
      <c r="B95" s="401" t="s">
        <v>152</v>
      </c>
      <c r="C95" s="401"/>
    </row>
    <row r="96" spans="1:10" x14ac:dyDescent="0.25">
      <c r="A96" s="421"/>
      <c r="B96" s="422" t="s">
        <v>216</v>
      </c>
      <c r="C96" s="422"/>
    </row>
    <row r="97" spans="1:3" x14ac:dyDescent="0.25">
      <c r="A97" s="421"/>
      <c r="B97" s="93" t="s">
        <v>217</v>
      </c>
    </row>
    <row r="98" spans="1:3" ht="141" customHeight="1" x14ac:dyDescent="0.25">
      <c r="A98" s="421"/>
      <c r="B98" s="423"/>
      <c r="C98" s="424"/>
    </row>
  </sheetData>
  <sheetProtection sheet="1" objects="1" scenarios="1"/>
  <mergeCells count="10">
    <mergeCell ref="B96:C96"/>
    <mergeCell ref="B98:C98"/>
    <mergeCell ref="E2:J4"/>
    <mergeCell ref="E1:J1"/>
    <mergeCell ref="B95:C95"/>
    <mergeCell ref="B94:C94"/>
    <mergeCell ref="B18:C18"/>
    <mergeCell ref="B2:C2"/>
    <mergeCell ref="B3:C3"/>
    <mergeCell ref="B5:C5"/>
  </mergeCells>
  <pageMargins left="0.39370078740157483" right="0.19685039370078741" top="0.78740157480314965" bottom="0.78740157480314965" header="0.31496062992125984" footer="0.31496062992125984"/>
  <pageSetup paperSize="9" orientation="portrait" verticalDpi="0" r:id="rId1"/>
  <rowBreaks count="2" manualBreakCount="2">
    <brk id="43" min="1" max="2" man="1"/>
    <brk id="92" min="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
  <sheetViews>
    <sheetView showGridLines="0" zoomScaleNormal="100" workbookViewId="0"/>
  </sheetViews>
  <sheetFormatPr baseColWidth="10" defaultRowHeight="15" x14ac:dyDescent="0.25"/>
  <cols>
    <col min="1" max="1" width="7.7109375" customWidth="1"/>
    <col min="2" max="2" width="18.7109375" customWidth="1"/>
    <col min="3" max="3" width="34.7109375" customWidth="1"/>
    <col min="4" max="5" width="9.7109375" customWidth="1"/>
    <col min="6" max="6" width="7.7109375" customWidth="1"/>
    <col min="7" max="7" width="1.7109375" customWidth="1"/>
    <col min="8" max="8" width="11.42578125" customWidth="1"/>
    <col min="12" max="12" width="14.42578125" customWidth="1"/>
  </cols>
  <sheetData>
    <row r="2" spans="2:2" x14ac:dyDescent="0.25">
      <c r="B2" t="s">
        <v>210</v>
      </c>
    </row>
  </sheetData>
  <pageMargins left="0.59055118110236227" right="0.31496062992125984" top="0.39370078740157483" bottom="0.3149606299212598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4"/>
  <sheetViews>
    <sheetView topLeftCell="S13" zoomScaleNormal="100" workbookViewId="0">
      <selection activeCell="AZ34" sqref="AZ34"/>
    </sheetView>
  </sheetViews>
  <sheetFormatPr baseColWidth="10" defaultRowHeight="15" x14ac:dyDescent="0.25"/>
  <cols>
    <col min="1" max="1" width="1.5703125" customWidth="1"/>
    <col min="2" max="2" width="1.7109375" customWidth="1"/>
    <col min="3" max="4" width="7.140625" customWidth="1"/>
    <col min="5" max="5" width="1.5703125" customWidth="1"/>
    <col min="6" max="24" width="3.5703125" customWidth="1"/>
    <col min="25" max="26" width="4.28515625" customWidth="1"/>
    <col min="27" max="27" width="5.5703125" customWidth="1"/>
    <col min="28" max="28" width="1.85546875" customWidth="1"/>
    <col min="29" max="42" width="3.5703125" customWidth="1"/>
    <col min="43" max="45" width="4.140625" customWidth="1"/>
    <col min="47" max="47" width="22.7109375" customWidth="1"/>
    <col min="48" max="51" width="7.85546875" style="194" customWidth="1"/>
    <col min="52" max="52" width="36" customWidth="1"/>
    <col min="53" max="54" width="7.85546875" customWidth="1"/>
  </cols>
  <sheetData>
    <row r="1" spans="2:45" ht="15.75" thickBot="1" x14ac:dyDescent="0.3"/>
    <row r="2" spans="2:45" x14ac:dyDescent="0.25">
      <c r="B2" s="1"/>
      <c r="C2" s="2"/>
      <c r="D2" s="2"/>
      <c r="E2" s="3"/>
    </row>
    <row r="3" spans="2:45" x14ac:dyDescent="0.25">
      <c r="B3" s="4"/>
      <c r="C3" s="5" t="s">
        <v>48</v>
      </c>
      <c r="D3" s="6"/>
      <c r="E3" s="7"/>
    </row>
    <row r="4" spans="2:45" x14ac:dyDescent="0.25">
      <c r="B4" s="4"/>
      <c r="C4" s="5"/>
      <c r="D4" s="6"/>
      <c r="E4" s="7"/>
    </row>
    <row r="5" spans="2:45" x14ac:dyDescent="0.25">
      <c r="B5" s="4"/>
      <c r="C5" s="8" t="s">
        <v>49</v>
      </c>
      <c r="D5" s="8" t="s">
        <v>11</v>
      </c>
      <c r="E5" s="7"/>
    </row>
    <row r="6" spans="2:45" x14ac:dyDescent="0.25">
      <c r="B6" s="4"/>
      <c r="C6" s="6">
        <v>0</v>
      </c>
      <c r="D6" s="6">
        <v>6</v>
      </c>
      <c r="E6" s="7"/>
    </row>
    <row r="7" spans="2:45" x14ac:dyDescent="0.25">
      <c r="B7" s="4"/>
      <c r="C7" s="6">
        <v>20</v>
      </c>
      <c r="D7" s="6">
        <v>5</v>
      </c>
      <c r="E7" s="7"/>
    </row>
    <row r="8" spans="2:45" x14ac:dyDescent="0.25">
      <c r="B8" s="4"/>
      <c r="C8" s="6">
        <v>40</v>
      </c>
      <c r="D8" s="6">
        <v>4</v>
      </c>
      <c r="E8" s="7"/>
    </row>
    <row r="9" spans="2:45" x14ac:dyDescent="0.25">
      <c r="B9" s="4"/>
      <c r="C9" s="6">
        <v>60</v>
      </c>
      <c r="D9" s="6">
        <v>3</v>
      </c>
      <c r="E9" s="7"/>
    </row>
    <row r="10" spans="2:45" x14ac:dyDescent="0.25">
      <c r="B10" s="4"/>
      <c r="C10" s="6">
        <v>75</v>
      </c>
      <c r="D10" s="6">
        <v>2</v>
      </c>
      <c r="E10" s="7"/>
    </row>
    <row r="11" spans="2:45" x14ac:dyDescent="0.25">
      <c r="B11" s="4"/>
      <c r="C11" s="6">
        <v>93</v>
      </c>
      <c r="D11" s="6">
        <v>1</v>
      </c>
      <c r="E11" s="7"/>
    </row>
    <row r="12" spans="2:45" ht="15.75" thickBot="1" x14ac:dyDescent="0.3">
      <c r="B12" s="9"/>
      <c r="C12" s="10"/>
      <c r="D12" s="10"/>
      <c r="E12" s="11"/>
    </row>
    <row r="16" spans="2:45" ht="31.5" customHeight="1" x14ac:dyDescent="0.25">
      <c r="F16" s="356" t="s">
        <v>57</v>
      </c>
      <c r="G16" s="357"/>
      <c r="H16" s="174" t="s">
        <v>27</v>
      </c>
      <c r="I16" s="175"/>
      <c r="J16" s="175"/>
      <c r="K16" s="175"/>
      <c r="L16" s="175"/>
      <c r="M16" s="175"/>
      <c r="N16" s="175"/>
      <c r="O16" s="175"/>
      <c r="P16" s="175"/>
      <c r="Q16" s="175"/>
      <c r="R16" s="175"/>
      <c r="S16" s="175"/>
      <c r="T16" s="175"/>
      <c r="U16" s="175"/>
      <c r="V16" s="175"/>
      <c r="W16" s="175"/>
      <c r="X16" s="175"/>
      <c r="Y16" s="175"/>
      <c r="Z16" s="175"/>
      <c r="AA16" s="176"/>
      <c r="AB16" s="20"/>
      <c r="AC16" s="180" t="s">
        <v>40</v>
      </c>
      <c r="AD16" s="178"/>
      <c r="AE16" s="178"/>
      <c r="AF16" s="178"/>
      <c r="AG16" s="178"/>
      <c r="AH16" s="178"/>
      <c r="AI16" s="178"/>
      <c r="AJ16" s="178"/>
      <c r="AK16" s="178"/>
      <c r="AL16" s="178"/>
      <c r="AM16" s="178"/>
      <c r="AN16" s="178"/>
      <c r="AO16" s="178"/>
      <c r="AP16" s="178"/>
      <c r="AQ16" s="178"/>
      <c r="AR16" s="178"/>
      <c r="AS16" s="179"/>
    </row>
    <row r="17" spans="1:54" ht="27" customHeight="1" x14ac:dyDescent="0.25">
      <c r="F17" s="358"/>
      <c r="G17" s="359"/>
      <c r="H17" s="177" t="s">
        <v>0</v>
      </c>
      <c r="I17" s="178"/>
      <c r="J17" s="178"/>
      <c r="K17" s="178"/>
      <c r="L17" s="178"/>
      <c r="M17" s="178"/>
      <c r="N17" s="178"/>
      <c r="O17" s="178"/>
      <c r="P17" s="178"/>
      <c r="Q17" s="178"/>
      <c r="R17" s="178"/>
      <c r="S17" s="178"/>
      <c r="T17" s="178"/>
      <c r="U17" s="178"/>
      <c r="V17" s="178"/>
      <c r="W17" s="178"/>
      <c r="X17" s="179"/>
      <c r="Y17" s="364" t="s">
        <v>4</v>
      </c>
      <c r="Z17" s="365"/>
      <c r="AA17" s="366"/>
      <c r="AB17" s="20"/>
      <c r="AC17" s="177" t="s">
        <v>0</v>
      </c>
      <c r="AD17" s="178"/>
      <c r="AE17" s="178"/>
      <c r="AF17" s="178"/>
      <c r="AG17" s="178"/>
      <c r="AH17" s="178"/>
      <c r="AI17" s="178"/>
      <c r="AJ17" s="178"/>
      <c r="AK17" s="178"/>
      <c r="AL17" s="178"/>
      <c r="AM17" s="178"/>
      <c r="AN17" s="178"/>
      <c r="AO17" s="178"/>
      <c r="AP17" s="179"/>
      <c r="AQ17" s="364" t="s">
        <v>4</v>
      </c>
      <c r="AR17" s="365"/>
      <c r="AS17" s="366"/>
    </row>
    <row r="18" spans="1:54" ht="15" customHeight="1" x14ac:dyDescent="0.25">
      <c r="F18" s="21" t="s">
        <v>9</v>
      </c>
      <c r="G18" s="22" t="s">
        <v>10</v>
      </c>
      <c r="H18" s="23">
        <v>1</v>
      </c>
      <c r="I18" s="24">
        <v>8</v>
      </c>
      <c r="J18" s="24">
        <v>2</v>
      </c>
      <c r="K18" s="24" t="s">
        <v>28</v>
      </c>
      <c r="L18" s="24" t="s">
        <v>29</v>
      </c>
      <c r="M18" s="24" t="s">
        <v>30</v>
      </c>
      <c r="N18" s="24" t="s">
        <v>31</v>
      </c>
      <c r="O18" s="24" t="s">
        <v>32</v>
      </c>
      <c r="P18" s="24" t="s">
        <v>36</v>
      </c>
      <c r="Q18" s="24" t="s">
        <v>38</v>
      </c>
      <c r="R18" s="24">
        <v>9</v>
      </c>
      <c r="S18" s="24">
        <v>10</v>
      </c>
      <c r="T18" s="24" t="s">
        <v>33</v>
      </c>
      <c r="U18" s="24" t="s">
        <v>34</v>
      </c>
      <c r="V18" s="24" t="s">
        <v>35</v>
      </c>
      <c r="W18" s="24" t="s">
        <v>37</v>
      </c>
      <c r="X18" s="373" t="s">
        <v>39</v>
      </c>
      <c r="Y18" s="25" t="s">
        <v>68</v>
      </c>
      <c r="Z18" s="26" t="s">
        <v>69</v>
      </c>
      <c r="AA18" s="383" t="s">
        <v>70</v>
      </c>
      <c r="AB18" s="20"/>
      <c r="AC18" s="27">
        <v>1</v>
      </c>
      <c r="AD18" s="24">
        <v>3</v>
      </c>
      <c r="AE18" s="24">
        <v>5</v>
      </c>
      <c r="AF18" s="181">
        <v>7</v>
      </c>
      <c r="AG18" s="24">
        <v>12</v>
      </c>
      <c r="AH18" s="24">
        <v>2</v>
      </c>
      <c r="AI18" s="24">
        <v>4</v>
      </c>
      <c r="AJ18" s="24">
        <v>6</v>
      </c>
      <c r="AK18" s="181">
        <v>7</v>
      </c>
      <c r="AL18" s="24">
        <v>8</v>
      </c>
      <c r="AM18" s="24">
        <v>9</v>
      </c>
      <c r="AN18" s="24">
        <v>10</v>
      </c>
      <c r="AO18" s="24">
        <v>11</v>
      </c>
      <c r="AP18" s="373" t="s">
        <v>39</v>
      </c>
      <c r="AQ18" s="21" t="s">
        <v>68</v>
      </c>
      <c r="AR18" s="22" t="s">
        <v>69</v>
      </c>
      <c r="AS18" s="383" t="s">
        <v>70</v>
      </c>
    </row>
    <row r="19" spans="1:54" ht="67.5" x14ac:dyDescent="0.25">
      <c r="F19" s="28" t="s">
        <v>7</v>
      </c>
      <c r="G19" s="29" t="s">
        <v>8</v>
      </c>
      <c r="H19" s="30"/>
      <c r="I19" s="31"/>
      <c r="J19" s="31"/>
      <c r="K19" s="31"/>
      <c r="L19" s="31"/>
      <c r="M19" s="31"/>
      <c r="N19" s="31"/>
      <c r="O19" s="31"/>
      <c r="P19" s="31"/>
      <c r="Q19" s="31"/>
      <c r="R19" s="32"/>
      <c r="S19" s="31"/>
      <c r="T19" s="31"/>
      <c r="U19" s="31"/>
      <c r="V19" s="31"/>
      <c r="W19" s="31"/>
      <c r="X19" s="374"/>
      <c r="Y19" s="28"/>
      <c r="Z19" s="29"/>
      <c r="AA19" s="384"/>
      <c r="AB19" s="20"/>
      <c r="AC19" s="33"/>
      <c r="AD19" s="31"/>
      <c r="AE19" s="31"/>
      <c r="AF19" s="171"/>
      <c r="AG19" s="31"/>
      <c r="AH19" s="32"/>
      <c r="AI19" s="31"/>
      <c r="AJ19" s="31"/>
      <c r="AK19" s="171"/>
      <c r="AL19" s="31"/>
      <c r="AM19" s="31"/>
      <c r="AN19" s="31"/>
      <c r="AO19" s="31"/>
      <c r="AP19" s="374"/>
      <c r="AQ19" s="28"/>
      <c r="AR19" s="29"/>
      <c r="AS19" s="384"/>
    </row>
    <row r="20" spans="1:54" x14ac:dyDescent="0.25">
      <c r="A20" s="409" t="s">
        <v>109</v>
      </c>
      <c r="B20" s="409"/>
      <c r="C20" s="409"/>
      <c r="D20" s="409"/>
      <c r="E20" s="409"/>
      <c r="F20" s="409"/>
      <c r="G20" s="411"/>
      <c r="H20" s="187"/>
      <c r="I20" s="188"/>
      <c r="J20" s="186"/>
      <c r="K20" s="186"/>
      <c r="L20" s="186"/>
      <c r="M20" s="186"/>
      <c r="N20" s="186"/>
      <c r="O20" s="186"/>
      <c r="P20" s="186"/>
      <c r="Q20" s="186"/>
      <c r="R20" s="186"/>
      <c r="S20" s="188"/>
      <c r="T20" s="186"/>
      <c r="U20" s="186"/>
      <c r="V20" s="188"/>
      <c r="W20" s="188"/>
      <c r="X20" s="186"/>
      <c r="Y20" s="166"/>
      <c r="Z20" s="166"/>
      <c r="AA20" s="167"/>
      <c r="AB20" s="36"/>
      <c r="AC20" s="192"/>
      <c r="AD20" s="191"/>
      <c r="AE20" s="191"/>
      <c r="AF20" s="191"/>
      <c r="AG20" s="186"/>
      <c r="AH20" s="191"/>
      <c r="AI20" s="191"/>
      <c r="AJ20" s="191"/>
      <c r="AK20" s="191"/>
      <c r="AL20" s="186"/>
      <c r="AM20" s="186"/>
      <c r="AN20" s="191"/>
      <c r="AO20" s="191"/>
      <c r="AP20" s="186"/>
      <c r="AQ20" s="91"/>
      <c r="AR20" s="91"/>
      <c r="AS20" s="92"/>
    </row>
    <row r="21" spans="1:54" x14ac:dyDescent="0.25">
      <c r="A21" s="409" t="s">
        <v>110</v>
      </c>
      <c r="B21" s="409"/>
      <c r="C21" s="409"/>
      <c r="D21" s="409"/>
      <c r="E21" s="409"/>
      <c r="F21" s="409"/>
      <c r="G21" s="411"/>
      <c r="H21" s="40">
        <v>5</v>
      </c>
      <c r="I21" s="41">
        <v>3</v>
      </c>
      <c r="J21" s="41">
        <v>4</v>
      </c>
      <c r="K21" s="41">
        <v>1</v>
      </c>
      <c r="L21" s="41">
        <v>2</v>
      </c>
      <c r="M21" s="41">
        <v>3</v>
      </c>
      <c r="N21" s="41">
        <v>1</v>
      </c>
      <c r="O21" s="41">
        <v>3</v>
      </c>
      <c r="P21" s="41">
        <v>4</v>
      </c>
      <c r="Q21" s="41">
        <v>2</v>
      </c>
      <c r="R21" s="41">
        <v>3</v>
      </c>
      <c r="S21" s="41">
        <v>7</v>
      </c>
      <c r="T21" s="41">
        <v>1</v>
      </c>
      <c r="U21" s="41">
        <v>1</v>
      </c>
      <c r="V21" s="41">
        <v>3</v>
      </c>
      <c r="W21" s="41">
        <v>2</v>
      </c>
      <c r="X21" s="42">
        <v>5</v>
      </c>
      <c r="Y21" s="195">
        <v>50</v>
      </c>
      <c r="Z21" s="196">
        <v>50</v>
      </c>
      <c r="AA21" s="43">
        <v>50</v>
      </c>
      <c r="AB21" s="20"/>
      <c r="AC21" s="40">
        <v>3</v>
      </c>
      <c r="AD21" s="41">
        <v>4</v>
      </c>
      <c r="AE21" s="41">
        <v>2</v>
      </c>
      <c r="AF21" s="172">
        <v>1</v>
      </c>
      <c r="AG21" s="41">
        <v>8</v>
      </c>
      <c r="AH21" s="41">
        <v>5</v>
      </c>
      <c r="AI21" s="41">
        <v>3</v>
      </c>
      <c r="AJ21" s="41">
        <v>6</v>
      </c>
      <c r="AK21" s="172">
        <v>1</v>
      </c>
      <c r="AL21" s="41">
        <v>2</v>
      </c>
      <c r="AM21" s="41">
        <v>2</v>
      </c>
      <c r="AN21" s="41">
        <v>3</v>
      </c>
      <c r="AO21" s="41">
        <v>6</v>
      </c>
      <c r="AP21" s="42">
        <v>5</v>
      </c>
      <c r="AQ21" s="195">
        <v>50</v>
      </c>
      <c r="AR21" s="196">
        <v>50</v>
      </c>
      <c r="AS21" s="43">
        <v>50</v>
      </c>
    </row>
    <row r="22" spans="1:54" x14ac:dyDescent="0.25">
      <c r="A22" s="409" t="s">
        <v>111</v>
      </c>
      <c r="B22" s="409"/>
      <c r="C22" s="409"/>
      <c r="D22" s="409"/>
      <c r="E22" s="409"/>
      <c r="F22" s="409"/>
      <c r="G22" s="409"/>
      <c r="H22" s="168">
        <f>Meldedaten!$E$27</f>
        <v>1</v>
      </c>
      <c r="I22" s="168"/>
      <c r="J22" s="168"/>
      <c r="K22" s="168"/>
      <c r="L22" s="168"/>
      <c r="M22" s="168"/>
      <c r="N22" s="168"/>
      <c r="O22" s="168"/>
      <c r="P22" s="168"/>
      <c r="Q22" s="168"/>
      <c r="R22" s="168"/>
      <c r="S22" s="168"/>
      <c r="T22" s="168"/>
      <c r="U22" s="168"/>
      <c r="V22" s="168"/>
      <c r="W22" s="168"/>
      <c r="X22" s="168"/>
      <c r="Y22" s="170">
        <f>IF(Meldedaten!E67="",0,Meldedaten!E67)</f>
        <v>1</v>
      </c>
      <c r="Z22" s="170">
        <f>IF(Meldedaten!E69="",0,Meldedaten!E69)</f>
        <v>0</v>
      </c>
      <c r="AA22" s="168">
        <f>Z22+Y22</f>
        <v>1</v>
      </c>
      <c r="AB22" s="20"/>
      <c r="AC22" s="168">
        <f>Meldedaten!$E$36</f>
        <v>1</v>
      </c>
      <c r="AD22" s="168"/>
      <c r="AE22" s="168"/>
      <c r="AF22" s="173"/>
      <c r="AG22" s="168"/>
      <c r="AH22" s="168"/>
      <c r="AI22" s="168"/>
      <c r="AJ22" s="168"/>
      <c r="AK22" s="173"/>
      <c r="AL22" s="168"/>
      <c r="AM22" s="168"/>
      <c r="AN22" s="168"/>
      <c r="AO22" s="168"/>
      <c r="AP22" s="168"/>
      <c r="AQ22" s="170">
        <f>IF(Meldedaten!E89="",0,Meldedaten!E89)</f>
        <v>0</v>
      </c>
      <c r="AR22" s="170">
        <f>IF(Meldedaten!E91="",0,Meldedaten!E91)</f>
        <v>1</v>
      </c>
      <c r="AS22" s="168">
        <f>AR22+AQ22</f>
        <v>1</v>
      </c>
    </row>
    <row r="23" spans="1:54" x14ac:dyDescent="0.25">
      <c r="A23" s="409" t="s">
        <v>112</v>
      </c>
      <c r="B23" s="409"/>
      <c r="C23" s="409"/>
      <c r="D23" s="409"/>
      <c r="E23" s="409"/>
      <c r="F23" s="409"/>
      <c r="G23" s="409"/>
      <c r="H23" s="168">
        <f>'erreichte BE'!E40</f>
        <v>5</v>
      </c>
      <c r="I23" s="168">
        <f>'erreichte BE'!R40</f>
        <v>3</v>
      </c>
      <c r="J23" s="168">
        <f>'erreichte BE'!F40</f>
        <v>4</v>
      </c>
      <c r="K23" s="168">
        <f>'erreichte BE'!G40</f>
        <v>1</v>
      </c>
      <c r="L23" s="168">
        <f>'erreichte BE'!H40</f>
        <v>2</v>
      </c>
      <c r="M23" s="168">
        <f>'erreichte BE'!I40</f>
        <v>3</v>
      </c>
      <c r="N23" s="168">
        <f>'erreichte BE'!J40</f>
        <v>1</v>
      </c>
      <c r="O23" s="168">
        <f>'erreichte BE'!K40</f>
        <v>3</v>
      </c>
      <c r="P23" s="168">
        <f>'erreichte BE'!O40</f>
        <v>4</v>
      </c>
      <c r="Q23" s="168">
        <f>'erreichte BE'!Q40</f>
        <v>2</v>
      </c>
      <c r="R23" s="168">
        <f>'erreichte BE'!S40</f>
        <v>3</v>
      </c>
      <c r="S23" s="168">
        <f>'erreichte BE'!T40</f>
        <v>7</v>
      </c>
      <c r="T23" s="168">
        <f>'erreichte BE'!L40</f>
        <v>1</v>
      </c>
      <c r="U23" s="168">
        <f>'erreichte BE'!M40</f>
        <v>1</v>
      </c>
      <c r="V23" s="168">
        <f>'erreichte BE'!N40</f>
        <v>3</v>
      </c>
      <c r="W23" s="168">
        <f>'erreichte BE'!P40</f>
        <v>2</v>
      </c>
      <c r="X23" s="168">
        <f>'erreichte BE'!U40</f>
        <v>5</v>
      </c>
      <c r="Y23" s="170">
        <f>Meldedaten!E68</f>
        <v>50</v>
      </c>
      <c r="Z23" s="170">
        <f>Meldedaten!E70</f>
        <v>0</v>
      </c>
      <c r="AA23" s="168">
        <f>Z23+Y23</f>
        <v>50</v>
      </c>
      <c r="AB23" s="20"/>
      <c r="AC23" s="168">
        <f>'erreichte BE'!Z40</f>
        <v>3</v>
      </c>
      <c r="AD23" s="168">
        <f>'erreichte BE'!AB40</f>
        <v>4</v>
      </c>
      <c r="AE23" s="168">
        <f>'erreichte BE'!AD40</f>
        <v>2</v>
      </c>
      <c r="AF23" s="173">
        <f>'erreichte BE'!AF40</f>
        <v>1</v>
      </c>
      <c r="AG23" s="168">
        <f>'erreichte BE'!AK40</f>
        <v>8</v>
      </c>
      <c r="AH23" s="168">
        <f>'erreichte BE'!AA40</f>
        <v>5</v>
      </c>
      <c r="AI23" s="168">
        <f>'erreichte BE'!AC40</f>
        <v>3</v>
      </c>
      <c r="AJ23" s="168">
        <f>'erreichte BE'!AE40</f>
        <v>6</v>
      </c>
      <c r="AK23" s="173">
        <f>'erreichte BE'!AF40</f>
        <v>1</v>
      </c>
      <c r="AL23" s="168">
        <f>'erreichte BE'!AG40</f>
        <v>2</v>
      </c>
      <c r="AM23" s="168">
        <f>'erreichte BE'!AH40</f>
        <v>2</v>
      </c>
      <c r="AN23" s="168">
        <f>'erreichte BE'!AI40</f>
        <v>3</v>
      </c>
      <c r="AO23" s="168">
        <f>'erreichte BE'!AJ40</f>
        <v>6</v>
      </c>
      <c r="AP23" s="168">
        <f>'erreichte BE'!AL40</f>
        <v>5</v>
      </c>
      <c r="AQ23" s="170">
        <f>Meldedaten!E90</f>
        <v>0</v>
      </c>
      <c r="AR23" s="170">
        <f>Meldedaten!E92</f>
        <v>50</v>
      </c>
      <c r="AS23" s="168">
        <f>AR23+AQ23</f>
        <v>50</v>
      </c>
      <c r="AT23" s="417" t="str">
        <f>"Schriftliche Abschlussprüfung 2017"&amp;CHAR(10)&amp;"Realschulabschlussprüfung Deutsch - Klasse "&amp;'erreichte BE'!C3</f>
        <v xml:space="preserve">Schriftliche Abschlussprüfung 2017
Realschulabschlussprüfung Deutsch - Klasse </v>
      </c>
      <c r="AU23" s="417"/>
      <c r="AV23" s="417"/>
      <c r="AW23" s="417"/>
      <c r="AX23" s="417"/>
    </row>
    <row r="24" spans="1:54" x14ac:dyDescent="0.25">
      <c r="A24" s="410"/>
      <c r="B24" s="410"/>
      <c r="C24" s="410"/>
      <c r="D24" s="410"/>
      <c r="E24" s="410"/>
      <c r="F24" s="410"/>
      <c r="G24" s="410"/>
      <c r="H24" s="406">
        <f>SUM(H23:I23)/(SUM(H21:I21)*H22)</f>
        <v>1</v>
      </c>
      <c r="I24" s="406"/>
      <c r="J24" s="407">
        <f>SUM(J23:R23)/(SUM(J21:R21)*H22)</f>
        <v>1</v>
      </c>
      <c r="K24" s="407"/>
      <c r="L24" s="407"/>
      <c r="M24" s="407"/>
      <c r="N24" s="407"/>
      <c r="O24" s="407"/>
      <c r="P24" s="407"/>
      <c r="Q24" s="407"/>
      <c r="R24" s="407"/>
      <c r="S24" s="189">
        <f>S23/(S21*H22)</f>
        <v>1</v>
      </c>
      <c r="T24" s="407">
        <f>SUM(T23:U23)/(SUM(T21:U21)*H22)</f>
        <v>1</v>
      </c>
      <c r="U24" s="407"/>
      <c r="V24" s="406">
        <f>SUM(V23:W23)/(SUM(V21:W21)*H22)</f>
        <v>1</v>
      </c>
      <c r="W24" s="406"/>
      <c r="X24" s="190">
        <f>X23/(X21*H22)</f>
        <v>1</v>
      </c>
      <c r="Y24" s="183">
        <f>Y23/(Y21*Y22)</f>
        <v>1</v>
      </c>
      <c r="Z24" s="183" t="e">
        <f>Z23/(Z21*Z22)</f>
        <v>#DIV/0!</v>
      </c>
      <c r="AA24" s="182">
        <f>AA23/(AA21*AA22)</f>
        <v>1</v>
      </c>
      <c r="AB24" s="184"/>
      <c r="AC24" s="408">
        <f>SUM(AC23:AF23)/(SUM(AC21:AF21)*$AC$22)</f>
        <v>1</v>
      </c>
      <c r="AD24" s="408"/>
      <c r="AE24" s="408"/>
      <c r="AF24" s="408"/>
      <c r="AG24" s="190">
        <f>AG23/(AG21*$AC$22)</f>
        <v>1</v>
      </c>
      <c r="AH24" s="408">
        <f>SUM(AH23:AK23)/(SUM(AH21:AK21)*$AC$22)</f>
        <v>1</v>
      </c>
      <c r="AI24" s="408"/>
      <c r="AJ24" s="408"/>
      <c r="AK24" s="408"/>
      <c r="AL24" s="407">
        <f>SUM(AL23:AM23)/(SUM(AL21:AM21)*$AC$22)</f>
        <v>1</v>
      </c>
      <c r="AM24" s="407"/>
      <c r="AN24" s="408">
        <f>SUM(AN23:AO23)/(SUM(AN21:AO21)*$AC$22)</f>
        <v>1</v>
      </c>
      <c r="AO24" s="408"/>
      <c r="AP24" s="190">
        <f>AP23/(AP21*$AC$22)</f>
        <v>1</v>
      </c>
      <c r="AQ24" s="183" t="e">
        <f>AQ23/(AQ21*AQ22)</f>
        <v>#DIV/0!</v>
      </c>
      <c r="AR24" s="183">
        <f>AR23/(AR21*AR22)</f>
        <v>1</v>
      </c>
      <c r="AS24" s="182">
        <f>AS23/(AS21*AS22)</f>
        <v>1</v>
      </c>
      <c r="AT24" s="417"/>
      <c r="AU24" s="417"/>
      <c r="AV24" s="417"/>
      <c r="AW24" s="417"/>
      <c r="AX24" s="417"/>
    </row>
    <row r="25" spans="1:54" ht="15.75" thickBot="1" x14ac:dyDescent="0.3">
      <c r="A25" s="410"/>
      <c r="B25" s="410"/>
      <c r="C25" s="410"/>
      <c r="D25" s="410"/>
      <c r="E25" s="410"/>
      <c r="F25" s="410"/>
      <c r="G25" s="410"/>
      <c r="H25" s="168"/>
      <c r="I25" s="168"/>
      <c r="J25" s="168"/>
      <c r="K25" s="168"/>
      <c r="L25" s="168"/>
      <c r="M25" s="168"/>
      <c r="N25" s="168"/>
      <c r="O25" s="168"/>
      <c r="P25" s="168"/>
      <c r="Q25" s="168"/>
      <c r="R25" s="168"/>
      <c r="S25" s="168"/>
      <c r="T25" s="168"/>
      <c r="U25" s="168"/>
      <c r="V25" s="168"/>
      <c r="W25" s="168"/>
      <c r="X25" s="168"/>
      <c r="Y25" s="170"/>
      <c r="Z25" s="170"/>
      <c r="AA25" s="168"/>
      <c r="AB25" s="20"/>
      <c r="AC25" s="168"/>
      <c r="AD25" s="168"/>
      <c r="AE25" s="168"/>
      <c r="AF25" s="168"/>
      <c r="AG25" s="168"/>
      <c r="AH25" s="168"/>
      <c r="AI25" s="168"/>
      <c r="AJ25" s="168"/>
      <c r="AK25" s="168"/>
      <c r="AL25" s="168"/>
      <c r="AM25" s="168"/>
      <c r="AN25" s="168"/>
      <c r="AO25" s="168"/>
      <c r="AP25" s="168"/>
      <c r="AQ25" s="170"/>
      <c r="AR25" s="170"/>
      <c r="AS25" s="168"/>
      <c r="AT25" s="417"/>
      <c r="AU25" s="417"/>
      <c r="AV25" s="417"/>
      <c r="AW25" s="417"/>
      <c r="AX25" s="417"/>
    </row>
    <row r="26" spans="1:54" x14ac:dyDescent="0.25">
      <c r="AS26" s="216" t="s">
        <v>137</v>
      </c>
      <c r="AT26" s="198"/>
      <c r="AU26" s="199"/>
      <c r="AV26" s="200"/>
      <c r="AW26" s="201"/>
      <c r="AY26" s="216" t="s">
        <v>138</v>
      </c>
      <c r="AZ26" s="198"/>
      <c r="BA26" s="199"/>
      <c r="BB26" s="214"/>
    </row>
    <row r="27" spans="1:54" x14ac:dyDescent="0.25">
      <c r="AS27" s="202"/>
      <c r="AT27" s="203"/>
      <c r="AU27" s="203"/>
      <c r="AV27" s="204" t="s">
        <v>7</v>
      </c>
      <c r="AW27" s="205" t="s">
        <v>8</v>
      </c>
      <c r="AY27" s="223"/>
      <c r="AZ27" s="169"/>
      <c r="BA27" s="225" t="s">
        <v>7</v>
      </c>
      <c r="BB27" s="226" t="s">
        <v>8</v>
      </c>
    </row>
    <row r="28" spans="1:54" ht="21.75" customHeight="1" x14ac:dyDescent="0.25">
      <c r="H28" s="193"/>
      <c r="AS28" s="202"/>
      <c r="AT28" s="414" t="s">
        <v>125</v>
      </c>
      <c r="AU28" s="206" t="s">
        <v>116</v>
      </c>
      <c r="AV28" s="207">
        <f>H24</f>
        <v>1</v>
      </c>
      <c r="AW28" s="208">
        <f>AC24</f>
        <v>1</v>
      </c>
      <c r="AY28" s="227"/>
      <c r="AZ28" s="228" t="s">
        <v>127</v>
      </c>
      <c r="BA28" s="229">
        <f>H24</f>
        <v>1</v>
      </c>
      <c r="BB28" s="230">
        <f>AC24</f>
        <v>1</v>
      </c>
    </row>
    <row r="29" spans="1:54" ht="21.75" customHeight="1" x14ac:dyDescent="0.25">
      <c r="J29" t="s">
        <v>102</v>
      </c>
      <c r="AS29" s="202"/>
      <c r="AT29" s="414"/>
      <c r="AU29" s="206" t="s">
        <v>117</v>
      </c>
      <c r="AV29" s="207">
        <f>J24</f>
        <v>1</v>
      </c>
      <c r="AW29" s="208"/>
      <c r="AY29" s="227"/>
      <c r="AZ29" s="228" t="s">
        <v>128</v>
      </c>
      <c r="BA29" s="229">
        <f>J24</f>
        <v>1</v>
      </c>
      <c r="BB29" s="284">
        <f>BA29</f>
        <v>1</v>
      </c>
    </row>
    <row r="30" spans="1:54" ht="21.75" customHeight="1" x14ac:dyDescent="0.25">
      <c r="J30" t="s">
        <v>103</v>
      </c>
      <c r="AS30" s="202"/>
      <c r="AT30" s="414"/>
      <c r="AU30" s="206" t="s">
        <v>118</v>
      </c>
      <c r="AV30" s="207"/>
      <c r="AW30" s="208">
        <f>AH24</f>
        <v>1</v>
      </c>
      <c r="AY30" s="227"/>
      <c r="AZ30" s="228" t="s">
        <v>129</v>
      </c>
      <c r="BA30" s="285">
        <f>BB30</f>
        <v>1</v>
      </c>
      <c r="BB30" s="230">
        <f>AH24</f>
        <v>1</v>
      </c>
    </row>
    <row r="31" spans="1:54" ht="21.75" customHeight="1" x14ac:dyDescent="0.25">
      <c r="J31" t="s">
        <v>107</v>
      </c>
      <c r="AS31" s="202"/>
      <c r="AT31" s="209" t="s">
        <v>122</v>
      </c>
      <c r="AU31" s="206" t="s">
        <v>104</v>
      </c>
      <c r="AV31" s="207">
        <f>S24</f>
        <v>1</v>
      </c>
      <c r="AW31" s="208">
        <f>AG24</f>
        <v>1</v>
      </c>
      <c r="AY31" s="223"/>
      <c r="AZ31" s="224"/>
      <c r="BA31" s="219" t="s">
        <v>7</v>
      </c>
      <c r="BB31" s="220" t="s">
        <v>8</v>
      </c>
    </row>
    <row r="32" spans="1:54" ht="21.75" customHeight="1" x14ac:dyDescent="0.25">
      <c r="J32" t="s">
        <v>104</v>
      </c>
      <c r="AS32" s="202"/>
      <c r="AT32" s="415" t="s">
        <v>100</v>
      </c>
      <c r="AU32" s="206" t="s">
        <v>119</v>
      </c>
      <c r="AV32" s="207">
        <f>T24</f>
        <v>1</v>
      </c>
      <c r="AW32" s="205"/>
      <c r="AY32" s="217"/>
      <c r="AZ32" s="218" t="s">
        <v>130</v>
      </c>
      <c r="BA32" s="221">
        <f>S24</f>
        <v>1</v>
      </c>
      <c r="BB32" s="222">
        <f>AG24</f>
        <v>1</v>
      </c>
    </row>
    <row r="33" spans="7:54" ht="21.75" customHeight="1" x14ac:dyDescent="0.25">
      <c r="J33" t="s">
        <v>105</v>
      </c>
      <c r="AS33" s="202"/>
      <c r="AT33" s="415"/>
      <c r="AU33" s="206" t="s">
        <v>126</v>
      </c>
      <c r="AV33" s="207">
        <f>X24</f>
        <v>1</v>
      </c>
      <c r="AW33" s="208">
        <f>AP24</f>
        <v>1</v>
      </c>
      <c r="AY33" s="223"/>
      <c r="AZ33" s="169"/>
      <c r="BA33" s="231" t="s">
        <v>7</v>
      </c>
      <c r="BB33" s="232" t="s">
        <v>8</v>
      </c>
    </row>
    <row r="34" spans="7:54" ht="21.75" customHeight="1" x14ac:dyDescent="0.25">
      <c r="J34" t="s">
        <v>106</v>
      </c>
      <c r="AS34" s="202"/>
      <c r="AT34" s="415"/>
      <c r="AU34" s="206" t="s">
        <v>120</v>
      </c>
      <c r="AV34" s="207">
        <f>V24</f>
        <v>1</v>
      </c>
      <c r="AW34" s="208">
        <f>AL24</f>
        <v>1</v>
      </c>
      <c r="AY34" s="233"/>
      <c r="AZ34" s="234" t="s">
        <v>131</v>
      </c>
      <c r="BA34" s="235">
        <f>T24</f>
        <v>1</v>
      </c>
      <c r="BB34" s="284">
        <f>BB36</f>
        <v>1</v>
      </c>
    </row>
    <row r="35" spans="7:54" ht="21.75" customHeight="1" thickBot="1" x14ac:dyDescent="0.3">
      <c r="J35" t="s">
        <v>108</v>
      </c>
      <c r="AS35" s="210"/>
      <c r="AT35" s="416"/>
      <c r="AU35" s="211" t="s">
        <v>121</v>
      </c>
      <c r="AV35" s="212"/>
      <c r="AW35" s="213">
        <f>AN24</f>
        <v>1</v>
      </c>
      <c r="AY35" s="233"/>
      <c r="AZ35" s="234" t="s">
        <v>126</v>
      </c>
      <c r="BA35" s="235">
        <f>X24</f>
        <v>1</v>
      </c>
      <c r="BB35" s="236">
        <f>AP24</f>
        <v>1</v>
      </c>
    </row>
    <row r="36" spans="7:54" ht="21.75" customHeight="1" thickBot="1" x14ac:dyDescent="0.3">
      <c r="J36" t="s">
        <v>101</v>
      </c>
      <c r="AY36" s="233"/>
      <c r="AZ36" s="234" t="s">
        <v>132</v>
      </c>
      <c r="BA36" s="235">
        <f>V24</f>
        <v>1</v>
      </c>
      <c r="BB36" s="236">
        <f>AL24</f>
        <v>1</v>
      </c>
    </row>
    <row r="37" spans="7:54" ht="21.75" customHeight="1" thickBot="1" x14ac:dyDescent="0.3">
      <c r="G37" s="193"/>
      <c r="AT37" s="216" t="s">
        <v>134</v>
      </c>
      <c r="AU37" s="214"/>
      <c r="AY37" s="237"/>
      <c r="AZ37" s="238" t="s">
        <v>133</v>
      </c>
      <c r="BA37" s="286">
        <f>BA35</f>
        <v>1</v>
      </c>
      <c r="BB37" s="239">
        <f>AN24</f>
        <v>1</v>
      </c>
    </row>
    <row r="38" spans="7:54" x14ac:dyDescent="0.25">
      <c r="I38" t="s">
        <v>98</v>
      </c>
      <c r="AT38" s="202">
        <v>1</v>
      </c>
      <c r="AU38" s="205">
        <f>AA22</f>
        <v>1</v>
      </c>
    </row>
    <row r="39" spans="7:54" ht="15.75" thickBot="1" x14ac:dyDescent="0.3">
      <c r="I39" t="s">
        <v>99</v>
      </c>
      <c r="AT39" s="210">
        <v>2</v>
      </c>
      <c r="AU39" s="215">
        <f>AS22</f>
        <v>1</v>
      </c>
    </row>
    <row r="40" spans="7:54" ht="15.75" thickBot="1" x14ac:dyDescent="0.3">
      <c r="I40" t="s">
        <v>100</v>
      </c>
      <c r="AU40" s="194"/>
    </row>
    <row r="41" spans="7:54" x14ac:dyDescent="0.25">
      <c r="AT41" s="216" t="s">
        <v>136</v>
      </c>
      <c r="AU41" s="200"/>
      <c r="AV41" s="201"/>
    </row>
    <row r="42" spans="7:54" x14ac:dyDescent="0.25">
      <c r="AT42" s="418" t="s">
        <v>7</v>
      </c>
      <c r="AU42" s="204" t="s">
        <v>115</v>
      </c>
      <c r="AV42" s="208">
        <f>AA24</f>
        <v>1</v>
      </c>
    </row>
    <row r="43" spans="7:54" x14ac:dyDescent="0.25">
      <c r="AT43" s="418"/>
      <c r="AU43" s="204" t="s">
        <v>113</v>
      </c>
      <c r="AV43" s="208">
        <f>Y24</f>
        <v>1</v>
      </c>
    </row>
    <row r="44" spans="7:54" x14ac:dyDescent="0.25">
      <c r="AT44" s="418"/>
      <c r="AU44" s="204" t="s">
        <v>114</v>
      </c>
      <c r="AV44" s="208" t="e">
        <f>Z24</f>
        <v>#DIV/0!</v>
      </c>
    </row>
    <row r="45" spans="7:54" x14ac:dyDescent="0.25">
      <c r="X45" s="169"/>
      <c r="Y45" s="169"/>
      <c r="Z45" s="169"/>
      <c r="AA45" s="169"/>
      <c r="AT45" s="418" t="s">
        <v>8</v>
      </c>
      <c r="AU45" s="204" t="s">
        <v>115</v>
      </c>
      <c r="AV45" s="208">
        <f>AS24</f>
        <v>1</v>
      </c>
    </row>
    <row r="46" spans="7:54" x14ac:dyDescent="0.25">
      <c r="AT46" s="418"/>
      <c r="AU46" s="204" t="s">
        <v>113</v>
      </c>
      <c r="AV46" s="208" t="e">
        <f>AQ24</f>
        <v>#DIV/0!</v>
      </c>
    </row>
    <row r="47" spans="7:54" ht="15.75" thickBot="1" x14ac:dyDescent="0.3">
      <c r="AT47" s="419"/>
      <c r="AU47" s="212" t="s">
        <v>114</v>
      </c>
      <c r="AV47" s="213">
        <f>AR24</f>
        <v>1</v>
      </c>
    </row>
    <row r="48" spans="7:54" ht="15.75" thickBot="1" x14ac:dyDescent="0.3"/>
    <row r="49" spans="46:48" x14ac:dyDescent="0.25">
      <c r="AT49" s="216" t="s">
        <v>135</v>
      </c>
      <c r="AU49" s="199"/>
      <c r="AV49" s="201"/>
    </row>
    <row r="50" spans="46:48" x14ac:dyDescent="0.25">
      <c r="AT50" s="412" t="s">
        <v>123</v>
      </c>
      <c r="AU50" s="204" t="s">
        <v>113</v>
      </c>
      <c r="AV50" s="205">
        <f>Y22</f>
        <v>1</v>
      </c>
    </row>
    <row r="51" spans="46:48" x14ac:dyDescent="0.25">
      <c r="AT51" s="420"/>
      <c r="AU51" s="204" t="s">
        <v>114</v>
      </c>
      <c r="AV51" s="205">
        <f>Z22</f>
        <v>0</v>
      </c>
    </row>
    <row r="52" spans="46:48" x14ac:dyDescent="0.25">
      <c r="AT52" s="412" t="s">
        <v>124</v>
      </c>
      <c r="AU52" s="204" t="s">
        <v>113</v>
      </c>
      <c r="AV52" s="205">
        <f>AQ22</f>
        <v>0</v>
      </c>
    </row>
    <row r="53" spans="46:48" ht="15.75" thickBot="1" x14ac:dyDescent="0.3">
      <c r="AT53" s="413"/>
      <c r="AU53" s="212" t="s">
        <v>114</v>
      </c>
      <c r="AV53" s="215">
        <f>AR22</f>
        <v>1</v>
      </c>
    </row>
    <row r="54" spans="46:48" x14ac:dyDescent="0.25">
      <c r="AT54" s="197"/>
    </row>
  </sheetData>
  <sortState ref="B25:AW32">
    <sortCondition ref="G25:G32"/>
  </sortState>
  <mergeCells count="28">
    <mergeCell ref="X18:X19"/>
    <mergeCell ref="AA18:AA19"/>
    <mergeCell ref="AP18:AP19"/>
    <mergeCell ref="AH24:AK24"/>
    <mergeCell ref="AL24:AM24"/>
    <mergeCell ref="AN24:AO24"/>
    <mergeCell ref="Y17:AA17"/>
    <mergeCell ref="AQ17:AS17"/>
    <mergeCell ref="AS18:AS19"/>
    <mergeCell ref="AT52:AT53"/>
    <mergeCell ref="AT28:AT30"/>
    <mergeCell ref="AT32:AT35"/>
    <mergeCell ref="AT23:AX25"/>
    <mergeCell ref="AT42:AT44"/>
    <mergeCell ref="AT45:AT47"/>
    <mergeCell ref="AT50:AT51"/>
    <mergeCell ref="A22:G22"/>
    <mergeCell ref="A23:G23"/>
    <mergeCell ref="A24:G24"/>
    <mergeCell ref="A25:G25"/>
    <mergeCell ref="F16:G17"/>
    <mergeCell ref="A21:G21"/>
    <mergeCell ref="A20:G20"/>
    <mergeCell ref="H24:I24"/>
    <mergeCell ref="J24:R24"/>
    <mergeCell ref="T24:U24"/>
    <mergeCell ref="V24:W24"/>
    <mergeCell ref="AC24:AF24"/>
  </mergeCells>
  <pageMargins left="0.7" right="0.7" top="0.78740157499999996" bottom="0.78740157499999996"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9"/>
  <sheetViews>
    <sheetView topLeftCell="O1" workbookViewId="0">
      <selection activeCell="S10" sqref="S10:T10"/>
    </sheetView>
  </sheetViews>
  <sheetFormatPr baseColWidth="10" defaultRowHeight="15" x14ac:dyDescent="0.25"/>
  <cols>
    <col min="1" max="1" width="1.5703125" customWidth="1"/>
    <col min="2" max="2" width="1.7109375" customWidth="1"/>
    <col min="3" max="4" width="7.140625" customWidth="1"/>
    <col min="5" max="5" width="1.5703125" customWidth="1"/>
    <col min="6" max="24" width="3.5703125" customWidth="1"/>
    <col min="25" max="26" width="4.28515625" customWidth="1"/>
    <col min="27" max="27" width="5.5703125" customWidth="1"/>
    <col min="28" max="28" width="1.85546875" customWidth="1"/>
    <col min="29" max="42" width="3.5703125" customWidth="1"/>
    <col min="43" max="45" width="4.140625" customWidth="1"/>
    <col min="47" max="47" width="22.7109375" customWidth="1"/>
    <col min="48" max="51" width="7.85546875" style="194" customWidth="1"/>
    <col min="52" max="52" width="36" customWidth="1"/>
    <col min="53" max="54" width="7.85546875" customWidth="1"/>
  </cols>
  <sheetData>
    <row r="1" spans="2:17" ht="15.75" thickBot="1" x14ac:dyDescent="0.3"/>
    <row r="2" spans="2:17" x14ac:dyDescent="0.25">
      <c r="B2" s="1"/>
      <c r="C2" s="2"/>
      <c r="D2" s="2"/>
      <c r="E2" s="3"/>
      <c r="Q2" t="s">
        <v>211</v>
      </c>
    </row>
    <row r="3" spans="2:17" x14ac:dyDescent="0.25">
      <c r="B3" s="4"/>
      <c r="C3" s="5" t="s">
        <v>48</v>
      </c>
      <c r="D3" s="6"/>
      <c r="E3" s="7"/>
    </row>
    <row r="4" spans="2:17" x14ac:dyDescent="0.25">
      <c r="B4" s="4"/>
      <c r="C4" s="5"/>
      <c r="D4" s="6"/>
      <c r="E4" s="7"/>
    </row>
    <row r="5" spans="2:17" x14ac:dyDescent="0.25">
      <c r="B5" s="4"/>
      <c r="C5" s="8" t="s">
        <v>49</v>
      </c>
      <c r="D5" s="8" t="s">
        <v>11</v>
      </c>
      <c r="E5" s="7"/>
    </row>
    <row r="6" spans="2:17" x14ac:dyDescent="0.25">
      <c r="B6" s="4"/>
      <c r="C6" s="6">
        <v>0</v>
      </c>
      <c r="D6" s="6">
        <v>6</v>
      </c>
      <c r="E6" s="7"/>
    </row>
    <row r="7" spans="2:17" x14ac:dyDescent="0.25">
      <c r="B7" s="4"/>
      <c r="C7" s="6">
        <v>20</v>
      </c>
      <c r="D7" s="6">
        <v>5</v>
      </c>
      <c r="E7" s="7"/>
    </row>
    <row r="8" spans="2:17" x14ac:dyDescent="0.25">
      <c r="B8" s="4"/>
      <c r="C8" s="6">
        <v>40</v>
      </c>
      <c r="D8" s="6">
        <v>4</v>
      </c>
      <c r="E8" s="7"/>
    </row>
    <row r="9" spans="2:17" x14ac:dyDescent="0.25">
      <c r="B9" s="4"/>
      <c r="C9" s="6">
        <v>60</v>
      </c>
      <c r="D9" s="6">
        <v>3</v>
      </c>
      <c r="E9" s="7"/>
    </row>
  </sheetData>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
  <sheetViews>
    <sheetView tabSelected="1" workbookViewId="0">
      <selection activeCell="G26" sqref="G26"/>
    </sheetView>
  </sheetViews>
  <sheetFormatPr baseColWidth="10" defaultRowHeight="15" x14ac:dyDescent="0.25"/>
  <cols>
    <col min="1" max="1" width="1.5703125" customWidth="1"/>
    <col min="9" max="9" width="12.5703125" customWidth="1"/>
  </cols>
  <sheetData/>
  <sheetProtection sheet="1" objects="1" scenarios="1"/>
  <pageMargins left="0.39370078740157483" right="0.39370078740157483" top="0.39370078740157483" bottom="0.39370078740157483" header="0.31496062992125984" footer="0.31496062992125984"/>
  <pageSetup paperSize="9" orientation="portrait" verticalDpi="0" r:id="rId1"/>
  <drawing r:id="rId2"/>
  <legacyDrawing r:id="rId3"/>
  <oleObjects>
    <mc:AlternateContent xmlns:mc="http://schemas.openxmlformats.org/markup-compatibility/2006">
      <mc:Choice Requires="x14">
        <oleObject progId="Dokument" shapeId="9218" r:id="rId4">
          <objectPr defaultSize="0" r:id="rId5">
            <anchor moveWithCells="1">
              <from>
                <xdr:col>0</xdr:col>
                <xdr:colOff>85725</xdr:colOff>
                <xdr:row>0</xdr:row>
                <xdr:rowOff>0</xdr:rowOff>
              </from>
              <to>
                <xdr:col>8</xdr:col>
                <xdr:colOff>771525</xdr:colOff>
                <xdr:row>51</xdr:row>
                <xdr:rowOff>76200</xdr:rowOff>
              </to>
            </anchor>
          </objectPr>
        </oleObject>
      </mc:Choice>
      <mc:Fallback>
        <oleObject progId="Dokument" shapeId="921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erreichte BE</vt:lpstr>
      <vt:lpstr>Diagramme Klasse</vt:lpstr>
      <vt:lpstr>Meldedaten</vt:lpstr>
      <vt:lpstr>Diagramme Schule</vt:lpstr>
      <vt:lpstr>Daten Klasse</vt:lpstr>
      <vt:lpstr>Daten Schule</vt:lpstr>
      <vt:lpstr>Anleitung</vt:lpstr>
      <vt:lpstr>'erreichte BE'!Druckbereich</vt:lpstr>
      <vt:lpstr>Meldedaten!Druckbereich</vt:lpstr>
      <vt:lpstr>Meldedaten!Drucktitel</vt:lpstr>
    </vt:vector>
  </TitlesOfParts>
  <Company>LISA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Lehmann, Angela</dc:creator>
  <cp:lastModifiedBy>Bouillon, Oliver</cp:lastModifiedBy>
  <cp:lastPrinted>2017-03-02T07:59:34Z</cp:lastPrinted>
  <dcterms:created xsi:type="dcterms:W3CDTF">2016-11-28T08:26:37Z</dcterms:created>
  <dcterms:modified xsi:type="dcterms:W3CDTF">2020-03-09T12:35:42Z</dcterms:modified>
</cp:coreProperties>
</file>